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 Template Documents\Milestone, Reporting &amp; Payment Schedules\"/>
    </mc:Choice>
  </mc:AlternateContent>
  <xr:revisionPtr revIDLastSave="0" documentId="13_ncr:1_{F0FCA16F-5625-41C6-9395-F6A988CACEF1}" xr6:coauthVersionLast="41" xr6:coauthVersionMax="41" xr10:uidLastSave="{00000000-0000-0000-0000-000000000000}"/>
  <workbookProtection workbookAlgorithmName="SHA-512" workbookHashValue="Ea4oc+NSvdjKbtm5TuC6ENakhBDbXnTy9GMUVyOE8PLSnHBFGrgzZ/KvAJWZnzGhU7uY0rSIOUVe/F/dWDkR+A==" workbookSaltValue="u4zOOD6woH/qMox7NvOazQ==" workbookSpinCount="100000" lockStructure="1"/>
  <bookViews>
    <workbookView xWindow="28680" yWindow="-120" windowWidth="29040" windowHeight="15840" xr2:uid="{00000000-000D-0000-FFFF-FFFF00000000}"/>
  </bookViews>
  <sheets>
    <sheet name="Expense Allowance Table" sheetId="4" r:id="rId1"/>
    <sheet name="hiddenData" sheetId="8" state="hidden" r:id="rId2"/>
    <sheet name="Version History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8" l="1"/>
  <c r="G4" i="8"/>
  <c r="G3" i="8"/>
  <c r="G2" i="8"/>
  <c r="I2" i="8" l="1"/>
  <c r="I3" i="8"/>
  <c r="I4" i="8"/>
  <c r="K19" i="4"/>
  <c r="I19" i="4" s="1"/>
  <c r="K24" i="4"/>
  <c r="I24" i="4" s="1"/>
  <c r="K14" i="4"/>
  <c r="I14" i="4" s="1"/>
  <c r="K9" i="4"/>
  <c r="I9" i="4" s="1"/>
  <c r="A33" i="4"/>
  <c r="K2" i="8" l="1"/>
  <c r="G11" i="8"/>
  <c r="I10" i="8"/>
  <c r="H10" i="8"/>
  <c r="H13" i="8"/>
  <c r="J12" i="8"/>
  <c r="K12" i="8" s="1"/>
  <c r="G13" i="8"/>
  <c r="I13" i="8"/>
  <c r="J10" i="8"/>
  <c r="J11" i="8"/>
  <c r="G12" i="8"/>
  <c r="I11" i="8"/>
  <c r="H12" i="8"/>
  <c r="J29" i="4"/>
  <c r="K29" i="4"/>
  <c r="I29" i="4"/>
  <c r="M29" i="4"/>
  <c r="N29" i="4"/>
  <c r="L29" i="4"/>
  <c r="O14" i="4"/>
  <c r="P14" i="4" s="1"/>
  <c r="O19" i="4"/>
  <c r="P19" i="4" s="1"/>
  <c r="O24" i="4"/>
  <c r="P24" i="4" s="1"/>
  <c r="O9" i="4"/>
  <c r="P9" i="4" s="1"/>
  <c r="K11" i="8" l="1"/>
  <c r="K10" i="8"/>
  <c r="A35" i="4"/>
  <c r="L35" i="4"/>
  <c r="L37" i="4"/>
  <c r="L36" i="4"/>
  <c r="J34" i="4"/>
  <c r="K34" i="4"/>
  <c r="L34" i="4" s="1"/>
  <c r="I17" i="8" l="1"/>
  <c r="A34" i="4" l="1"/>
</calcChain>
</file>

<file path=xl/sharedStrings.xml><?xml version="1.0" encoding="utf-8"?>
<sst xmlns="http://schemas.openxmlformats.org/spreadsheetml/2006/main" count="41" uniqueCount="36">
  <si>
    <t>Date</t>
  </si>
  <si>
    <t>Notes</t>
  </si>
  <si>
    <t>First Version; hybrid of Expense Allowance Table (May2019) and work done by Michael Wang</t>
  </si>
  <si>
    <t>Milestone Number</t>
  </si>
  <si>
    <t>Description of Milestone and the Related Deliverable(s)</t>
  </si>
  <si>
    <t>Total Value of Milestone (in CAD)</t>
  </si>
  <si>
    <t>Alberta Innovates Investment Disbursement by Payee</t>
  </si>
  <si>
    <t>Report Due Date</t>
  </si>
  <si>
    <t>Service Provider 1</t>
  </si>
  <si>
    <t>Service Provider 2</t>
  </si>
  <si>
    <t>Service Provider 3</t>
  </si>
  <si>
    <t>Milestone 1</t>
  </si>
  <si>
    <t>Milestone 2</t>
  </si>
  <si>
    <t>Milestone 3</t>
  </si>
  <si>
    <t>Milestone 4</t>
  </si>
  <si>
    <t>TOTALS</t>
  </si>
  <si>
    <t>Milestone Start Date (dd-mm-yy)</t>
  </si>
  <si>
    <t>Insert name of Service Provider</t>
  </si>
  <si>
    <t>Applicant Contribution (in CAD)</t>
  </si>
  <si>
    <t>Alberta Innovates Investment (in CAD)</t>
  </si>
  <si>
    <t>CONTRIBUTION RATIOS</t>
  </si>
  <si>
    <t>*Please order Milestones by Completion Date. Milestones must not start before the execution of the agreement, and Completion Dates must be at least 30 days apart.</t>
  </si>
  <si>
    <t>Milestone 1 Completion Date:</t>
  </si>
  <si>
    <t>Milestone 2 Completion Date:</t>
  </si>
  <si>
    <t>Milestone 3 Completion Date:</t>
  </si>
  <si>
    <t>Milestone 4 Completion Date:</t>
  </si>
  <si>
    <t>-</t>
  </si>
  <si>
    <t>Is X Greater than Y?</t>
  </si>
  <si>
    <t>Dates out of order:</t>
  </si>
  <si>
    <t>30 Days Apart?</t>
  </si>
  <si>
    <t>Total</t>
  </si>
  <si>
    <t>Greater?</t>
  </si>
  <si>
    <t>Milestone Completion Date*
(dd-mm-yy)</t>
  </si>
  <si>
    <t xml:space="preserve">**Contingent on our review and approval of the related report, which may be delayed if AI requires additional information from the Applicant, or if sections of the report are incomplete. </t>
  </si>
  <si>
    <t xml:space="preserve">Expected Payment Date by Alberta Innovates** </t>
  </si>
  <si>
    <t>Milestones cut down from 6 to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</si>
</sst>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  <numFmt numFmtId="165" formatCode="0#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14" fontId="0" fillId="0" borderId="0" xfId="0" applyNumberFormat="1" applyFont="1" applyAlignment="1" applyProtection="1">
      <alignment horizontal="center"/>
      <protection locked="0"/>
    </xf>
    <xf numFmtId="42" fontId="0" fillId="0" borderId="0" xfId="0" applyNumberFormat="1" applyFont="1" applyProtection="1">
      <protection locked="0"/>
    </xf>
    <xf numFmtId="17" fontId="0" fillId="0" borderId="0" xfId="0" applyNumberFormat="1"/>
    <xf numFmtId="0" fontId="4" fillId="0" borderId="0" xfId="0" applyFont="1"/>
    <xf numFmtId="165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14" fontId="0" fillId="0" borderId="0" xfId="0" quotePrefix="1" applyNumberFormat="1" applyAlignment="1">
      <alignment horizontal="center"/>
    </xf>
    <xf numFmtId="0" fontId="3" fillId="2" borderId="0" xfId="0" applyFont="1" applyFill="1" applyBorder="1" applyProtection="1"/>
    <xf numFmtId="0" fontId="0" fillId="2" borderId="0" xfId="0" applyFont="1" applyFill="1" applyProtection="1"/>
    <xf numFmtId="0" fontId="1" fillId="3" borderId="1" xfId="0" applyFont="1" applyFill="1" applyBorder="1" applyAlignment="1" applyProtection="1">
      <alignment vertical="center"/>
    </xf>
    <xf numFmtId="0" fontId="1" fillId="3" borderId="10" xfId="0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/>
    <xf numFmtId="0" fontId="8" fillId="2" borderId="0" xfId="0" applyFont="1" applyFill="1" applyProtection="1"/>
    <xf numFmtId="14" fontId="0" fillId="2" borderId="0" xfId="0" applyNumberFormat="1" applyFont="1" applyFill="1" applyAlignment="1" applyProtection="1">
      <alignment horizontal="center"/>
    </xf>
    <xf numFmtId="42" fontId="0" fillId="2" borderId="0" xfId="0" applyNumberFormat="1" applyFont="1" applyFill="1" applyProtection="1"/>
    <xf numFmtId="0" fontId="8" fillId="2" borderId="0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3" borderId="49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164" fontId="0" fillId="2" borderId="8" xfId="1" applyNumberFormat="1" applyFont="1" applyFill="1" applyBorder="1" applyAlignment="1" applyProtection="1">
      <alignment horizontal="center" vertical="center"/>
      <protection locked="0"/>
    </xf>
    <xf numFmtId="164" fontId="0" fillId="2" borderId="10" xfId="1" applyNumberFormat="1" applyFont="1" applyFill="1" applyBorder="1" applyAlignment="1" applyProtection="1">
      <alignment horizontal="center" vertical="center"/>
      <protection locked="0"/>
    </xf>
    <xf numFmtId="14" fontId="1" fillId="3" borderId="32" xfId="1" applyNumberFormat="1" applyFont="1" applyFill="1" applyBorder="1" applyAlignment="1" applyProtection="1">
      <alignment horizontal="center" vertical="center"/>
    </xf>
    <xf numFmtId="14" fontId="1" fillId="3" borderId="22" xfId="1" applyNumberFormat="1" applyFont="1" applyFill="1" applyBorder="1" applyAlignment="1" applyProtection="1">
      <alignment horizontal="center" vertical="center"/>
    </xf>
    <xf numFmtId="14" fontId="1" fillId="3" borderId="8" xfId="1" applyNumberFormat="1" applyFont="1" applyFill="1" applyBorder="1" applyAlignment="1" applyProtection="1">
      <alignment horizontal="center" vertical="center"/>
    </xf>
    <xf numFmtId="14" fontId="1" fillId="3" borderId="10" xfId="1" applyNumberFormat="1" applyFont="1" applyFill="1" applyBorder="1" applyAlignment="1" applyProtection="1">
      <alignment horizontal="center" vertical="center"/>
    </xf>
    <xf numFmtId="164" fontId="0" fillId="3" borderId="2" xfId="1" applyNumberFormat="1" applyFont="1" applyFill="1" applyBorder="1" applyAlignment="1" applyProtection="1">
      <alignment horizontal="center" vertical="center"/>
    </xf>
    <xf numFmtId="164" fontId="0" fillId="3" borderId="5" xfId="1" applyNumberFormat="1" applyFont="1" applyFill="1" applyBorder="1" applyAlignment="1" applyProtection="1">
      <alignment horizontal="center" vertical="center"/>
    </xf>
    <xf numFmtId="164" fontId="0" fillId="3" borderId="4" xfId="1" applyNumberFormat="1" applyFont="1" applyFill="1" applyBorder="1" applyAlignment="1" applyProtection="1">
      <alignment horizontal="center" vertical="center"/>
    </xf>
    <xf numFmtId="164" fontId="0" fillId="2" borderId="18" xfId="1" applyNumberFormat="1" applyFont="1" applyFill="1" applyBorder="1" applyAlignment="1" applyProtection="1">
      <alignment horizontal="center" vertical="center"/>
      <protection locked="0"/>
    </xf>
    <xf numFmtId="164" fontId="0" fillId="2" borderId="42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164" fontId="0" fillId="3" borderId="11" xfId="1" applyNumberFormat="1" applyFont="1" applyFill="1" applyBorder="1" applyAlignment="1" applyProtection="1">
      <alignment horizontal="center" vertical="center"/>
    </xf>
    <xf numFmtId="164" fontId="0" fillId="3" borderId="12" xfId="1" applyNumberFormat="1" applyFont="1" applyFill="1" applyBorder="1" applyAlignment="1" applyProtection="1">
      <alignment horizontal="center" vertical="center"/>
    </xf>
    <xf numFmtId="164" fontId="0" fillId="3" borderId="13" xfId="1" applyNumberFormat="1" applyFont="1" applyFill="1" applyBorder="1" applyAlignment="1" applyProtection="1">
      <alignment horizontal="center" vertical="center"/>
    </xf>
    <xf numFmtId="164" fontId="0" fillId="2" borderId="2" xfId="1" applyNumberFormat="1" applyFont="1" applyFill="1" applyBorder="1" applyAlignment="1" applyProtection="1">
      <alignment horizontal="center" vertical="center"/>
      <protection locked="0"/>
    </xf>
    <xf numFmtId="164" fontId="0" fillId="2" borderId="5" xfId="1" applyNumberFormat="1" applyFont="1" applyFill="1" applyBorder="1" applyAlignment="1" applyProtection="1">
      <alignment horizontal="center" vertical="center"/>
      <protection locked="0"/>
    </xf>
    <xf numFmtId="164" fontId="0" fillId="2" borderId="4" xfId="1" applyNumberFormat="1" applyFont="1" applyFill="1" applyBorder="1" applyAlignment="1" applyProtection="1">
      <alignment horizontal="center" vertical="center"/>
      <protection locked="0"/>
    </xf>
    <xf numFmtId="14" fontId="1" fillId="3" borderId="18" xfId="1" applyNumberFormat="1" applyFont="1" applyFill="1" applyBorder="1" applyAlignment="1" applyProtection="1">
      <alignment horizontal="center" vertical="center"/>
    </xf>
    <xf numFmtId="14" fontId="1" fillId="3" borderId="42" xfId="1" applyNumberFormat="1" applyFont="1" applyFill="1" applyBorder="1" applyAlignment="1" applyProtection="1">
      <alignment horizontal="center" vertical="center"/>
    </xf>
    <xf numFmtId="14" fontId="1" fillId="3" borderId="20" xfId="1" applyNumberFormat="1" applyFont="1" applyFill="1" applyBorder="1" applyAlignment="1" applyProtection="1">
      <alignment horizontal="center" vertical="center"/>
    </xf>
    <xf numFmtId="164" fontId="0" fillId="3" borderId="7" xfId="1" applyNumberFormat="1" applyFont="1" applyFill="1" applyBorder="1" applyAlignment="1" applyProtection="1">
      <alignment horizontal="center" vertical="center"/>
    </xf>
    <xf numFmtId="164" fontId="0" fillId="3" borderId="1" xfId="1" applyNumberFormat="1" applyFont="1" applyFill="1" applyBorder="1" applyAlignment="1" applyProtection="1">
      <alignment horizontal="center" vertical="center"/>
    </xf>
    <xf numFmtId="164" fontId="0" fillId="2" borderId="27" xfId="1" applyNumberFormat="1" applyFont="1" applyFill="1" applyBorder="1" applyAlignment="1" applyProtection="1">
      <alignment horizontal="center" vertical="center"/>
      <protection locked="0"/>
    </xf>
    <xf numFmtId="164" fontId="0" fillId="2" borderId="3" xfId="1" applyNumberFormat="1" applyFont="1" applyFill="1" applyBorder="1" applyAlignment="1" applyProtection="1">
      <alignment horizontal="center" vertical="center"/>
      <protection locked="0"/>
    </xf>
    <xf numFmtId="164" fontId="0" fillId="3" borderId="6" xfId="1" applyNumberFormat="1" applyFont="1" applyFill="1" applyBorder="1" applyAlignment="1" applyProtection="1">
      <alignment horizontal="center" vertical="center"/>
    </xf>
    <xf numFmtId="164" fontId="0" fillId="3" borderId="9" xfId="1" applyNumberFormat="1" applyFont="1" applyFill="1" applyBorder="1" applyAlignment="1" applyProtection="1">
      <alignment horizontal="center" vertical="center"/>
    </xf>
    <xf numFmtId="164" fontId="0" fillId="2" borderId="7" xfId="1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3" borderId="20" xfId="1" applyNumberFormat="1" applyFont="1" applyFill="1" applyBorder="1" applyAlignment="1" applyProtection="1">
      <alignment horizontal="center" vertical="center"/>
    </xf>
    <xf numFmtId="164" fontId="1" fillId="3" borderId="10" xfId="1" applyNumberFormat="1" applyFont="1" applyFill="1" applyBorder="1" applyAlignment="1" applyProtection="1">
      <alignment horizontal="center" vertical="center"/>
    </xf>
    <xf numFmtId="164" fontId="1" fillId="3" borderId="21" xfId="1" applyNumberFormat="1" applyFont="1" applyFill="1" applyBorder="1" applyAlignment="1" applyProtection="1">
      <alignment horizontal="center" vertical="center"/>
    </xf>
    <xf numFmtId="10" fontId="1" fillId="3" borderId="37" xfId="1" applyNumberFormat="1" applyFont="1" applyFill="1" applyBorder="1" applyAlignment="1" applyProtection="1">
      <alignment horizontal="center" vertical="center"/>
    </xf>
    <xf numFmtId="10" fontId="1" fillId="3" borderId="38" xfId="1" applyNumberFormat="1" applyFont="1" applyFill="1" applyBorder="1" applyAlignment="1" applyProtection="1">
      <alignment horizontal="center" vertical="center"/>
    </xf>
    <xf numFmtId="10" fontId="1" fillId="3" borderId="30" xfId="1" applyNumberFormat="1" applyFont="1" applyFill="1" applyBorder="1" applyAlignment="1" applyProtection="1">
      <alignment horizontal="center" vertical="center"/>
    </xf>
    <xf numFmtId="10" fontId="1" fillId="3" borderId="39" xfId="1" applyNumberFormat="1" applyFont="1" applyFill="1" applyBorder="1" applyAlignment="1" applyProtection="1">
      <alignment horizontal="center" vertical="center"/>
    </xf>
    <xf numFmtId="10" fontId="1" fillId="3" borderId="40" xfId="1" applyNumberFormat="1" applyFont="1" applyFill="1" applyBorder="1" applyAlignment="1" applyProtection="1">
      <alignment horizontal="center" vertical="center"/>
    </xf>
    <xf numFmtId="10" fontId="1" fillId="3" borderId="41" xfId="1" applyNumberFormat="1" applyFont="1" applyFill="1" applyBorder="1" applyAlignment="1" applyProtection="1">
      <alignment horizontal="center" vertical="center"/>
    </xf>
    <xf numFmtId="0" fontId="7" fillId="2" borderId="28" xfId="0" applyFont="1" applyFill="1" applyBorder="1" applyAlignment="1" applyProtection="1">
      <alignment horizontal="right" vertical="center"/>
    </xf>
    <xf numFmtId="0" fontId="7" fillId="2" borderId="19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horizontal="right" vertical="center"/>
    </xf>
    <xf numFmtId="0" fontId="7" fillId="2" borderId="14" xfId="0" applyFont="1" applyFill="1" applyBorder="1" applyAlignment="1" applyProtection="1">
      <alignment horizontal="right" vertical="center"/>
    </xf>
    <xf numFmtId="164" fontId="1" fillId="3" borderId="34" xfId="1" applyNumberFormat="1" applyFont="1" applyFill="1" applyBorder="1" applyAlignment="1" applyProtection="1">
      <alignment horizontal="center" vertical="center"/>
    </xf>
    <xf numFmtId="164" fontId="1" fillId="3" borderId="35" xfId="1" applyNumberFormat="1" applyFont="1" applyFill="1" applyBorder="1" applyAlignment="1" applyProtection="1">
      <alignment horizontal="center" vertical="center"/>
    </xf>
    <xf numFmtId="164" fontId="1" fillId="3" borderId="36" xfId="1" applyNumberFormat="1" applyFont="1" applyFill="1" applyBorder="1" applyAlignment="1" applyProtection="1">
      <alignment horizontal="center" vertical="center"/>
    </xf>
    <xf numFmtId="164" fontId="1" fillId="3" borderId="37" xfId="1" applyNumberFormat="1" applyFont="1" applyFill="1" applyBorder="1" applyAlignment="1" applyProtection="1">
      <alignment horizontal="center" vertical="center"/>
    </xf>
    <xf numFmtId="164" fontId="1" fillId="3" borderId="38" xfId="1" applyNumberFormat="1" applyFont="1" applyFill="1" applyBorder="1" applyAlignment="1" applyProtection="1">
      <alignment horizontal="center" vertical="center"/>
    </xf>
    <xf numFmtId="164" fontId="1" fillId="3" borderId="30" xfId="1" applyNumberFormat="1" applyFont="1" applyFill="1" applyBorder="1" applyAlignment="1" applyProtection="1">
      <alignment horizontal="center" vertical="center"/>
    </xf>
    <xf numFmtId="164" fontId="1" fillId="3" borderId="13" xfId="1" applyNumberFormat="1" applyFont="1" applyFill="1" applyBorder="1" applyAlignment="1" applyProtection="1">
      <alignment horizontal="center" vertical="center"/>
    </xf>
    <xf numFmtId="164" fontId="1" fillId="3" borderId="9" xfId="1" applyNumberFormat="1" applyFont="1" applyFill="1" applyBorder="1" applyAlignment="1" applyProtection="1">
      <alignment horizontal="center" vertical="center"/>
    </xf>
    <xf numFmtId="164" fontId="1" fillId="3" borderId="11" xfId="1" applyNumberFormat="1" applyFont="1" applyFill="1" applyBorder="1" applyAlignment="1" applyProtection="1">
      <alignment horizontal="center" vertical="center"/>
    </xf>
    <xf numFmtId="164" fontId="1" fillId="3" borderId="4" xfId="1" applyNumberFormat="1" applyFont="1" applyFill="1" applyBorder="1" applyAlignment="1" applyProtection="1">
      <alignment horizontal="center" vertical="center"/>
    </xf>
    <xf numFmtId="164" fontId="1" fillId="3" borderId="1" xfId="1" applyNumberFormat="1" applyFont="1" applyFill="1" applyBorder="1" applyAlignment="1" applyProtection="1">
      <alignment horizontal="center" vertical="center"/>
    </xf>
    <xf numFmtId="164" fontId="1" fillId="3" borderId="16" xfId="1" applyNumberFormat="1" applyFont="1" applyFill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31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numFmt numFmtId="166" formatCode="0#\-"/>
    </dxf>
    <dxf>
      <numFmt numFmtId="167" formatCode="##\-"/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2324100</xdr:colOff>
      <xdr:row>2</xdr:row>
      <xdr:rowOff>44758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826256-07A0-4574-971A-7BF65383F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1325" cy="36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E2C-59DD-4A26-9006-F7F72F3793F1}">
  <sheetPr>
    <pageSetUpPr fitToPage="1"/>
  </sheetPr>
  <dimension ref="A1:P47"/>
  <sheetViews>
    <sheetView tabSelected="1" view="pageLayout" zoomScale="85" zoomScaleNormal="100" zoomScalePageLayoutView="85" workbookViewId="0">
      <selection activeCell="A9" sqref="A9:A13"/>
    </sheetView>
  </sheetViews>
  <sheetFormatPr defaultColWidth="0.42578125" defaultRowHeight="12.75" x14ac:dyDescent="0.2"/>
  <cols>
    <col min="1" max="1" width="10.140625" style="2" customWidth="1"/>
    <col min="2" max="2" width="50" style="3" customWidth="1"/>
    <col min="3" max="4" width="4.140625" style="2" customWidth="1"/>
    <col min="5" max="5" width="4.140625" style="4" customWidth="1"/>
    <col min="6" max="8" width="4.140625" style="1" customWidth="1"/>
    <col min="9" max="9" width="11" style="1" customWidth="1"/>
    <col min="10" max="10" width="12.5703125" style="1" customWidth="1"/>
    <col min="11" max="11" width="11.7109375" style="1" customWidth="1"/>
    <col min="12" max="14" width="16.85546875" style="1" customWidth="1"/>
    <col min="15" max="16" width="10.85546875" style="1" customWidth="1"/>
    <col min="17" max="16384" width="0.42578125" style="1"/>
  </cols>
  <sheetData>
    <row r="1" spans="1:16" x14ac:dyDescent="0.2">
      <c r="A1" s="11"/>
      <c r="B1" s="11"/>
      <c r="C1" s="11"/>
      <c r="D1" s="11"/>
      <c r="E1" s="11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">
      <c r="A2" s="11"/>
      <c r="B2" s="11"/>
      <c r="C2" s="11"/>
      <c r="D2" s="11"/>
      <c r="E2" s="1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12.75" customHeight="1" thickBot="1" x14ac:dyDescent="0.25">
      <c r="A3" s="11"/>
      <c r="B3" s="11"/>
      <c r="C3" s="11"/>
      <c r="D3" s="11"/>
      <c r="E3" s="11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12.75" customHeight="1" x14ac:dyDescent="0.2">
      <c r="A4" s="28" t="s">
        <v>3</v>
      </c>
      <c r="B4" s="22" t="s">
        <v>4</v>
      </c>
      <c r="C4" s="25" t="s">
        <v>16</v>
      </c>
      <c r="D4" s="25"/>
      <c r="E4" s="25"/>
      <c r="F4" s="22" t="s">
        <v>32</v>
      </c>
      <c r="G4" s="22"/>
      <c r="H4" s="22"/>
      <c r="I4" s="22" t="s">
        <v>5</v>
      </c>
      <c r="J4" s="45" t="s">
        <v>18</v>
      </c>
      <c r="K4" s="38" t="s">
        <v>19</v>
      </c>
      <c r="L4" s="22" t="s">
        <v>6</v>
      </c>
      <c r="M4" s="22"/>
      <c r="N4" s="43"/>
      <c r="O4" s="35" t="s">
        <v>7</v>
      </c>
      <c r="P4" s="32" t="s">
        <v>34</v>
      </c>
    </row>
    <row r="5" spans="1:16" ht="12.75" customHeight="1" x14ac:dyDescent="0.2">
      <c r="A5" s="29"/>
      <c r="B5" s="23"/>
      <c r="C5" s="26"/>
      <c r="D5" s="26"/>
      <c r="E5" s="26"/>
      <c r="F5" s="23"/>
      <c r="G5" s="23"/>
      <c r="H5" s="23"/>
      <c r="I5" s="23"/>
      <c r="J5" s="46"/>
      <c r="K5" s="39"/>
      <c r="L5" s="23"/>
      <c r="M5" s="23"/>
      <c r="N5" s="44"/>
      <c r="O5" s="36"/>
      <c r="P5" s="33"/>
    </row>
    <row r="6" spans="1:16" ht="12.75" customHeight="1" x14ac:dyDescent="0.2">
      <c r="A6" s="29"/>
      <c r="B6" s="23"/>
      <c r="C6" s="26"/>
      <c r="D6" s="26"/>
      <c r="E6" s="26"/>
      <c r="F6" s="23"/>
      <c r="G6" s="23"/>
      <c r="H6" s="23"/>
      <c r="I6" s="23"/>
      <c r="J6" s="46"/>
      <c r="K6" s="39"/>
      <c r="L6" s="13" t="s">
        <v>8</v>
      </c>
      <c r="M6" s="13" t="s">
        <v>9</v>
      </c>
      <c r="N6" s="14" t="s">
        <v>10</v>
      </c>
      <c r="O6" s="36"/>
      <c r="P6" s="33"/>
    </row>
    <row r="7" spans="1:16" ht="12.75" customHeight="1" x14ac:dyDescent="0.2">
      <c r="A7" s="29"/>
      <c r="B7" s="23"/>
      <c r="C7" s="26"/>
      <c r="D7" s="26"/>
      <c r="E7" s="26"/>
      <c r="F7" s="23"/>
      <c r="G7" s="23"/>
      <c r="H7" s="23"/>
      <c r="I7" s="23"/>
      <c r="J7" s="46"/>
      <c r="K7" s="39"/>
      <c r="L7" s="41" t="s">
        <v>17</v>
      </c>
      <c r="M7" s="41" t="s">
        <v>17</v>
      </c>
      <c r="N7" s="41" t="s">
        <v>17</v>
      </c>
      <c r="O7" s="36"/>
      <c r="P7" s="33"/>
    </row>
    <row r="8" spans="1:16" ht="13.5" thickBot="1" x14ac:dyDescent="0.25">
      <c r="A8" s="30"/>
      <c r="B8" s="24"/>
      <c r="C8" s="27"/>
      <c r="D8" s="27"/>
      <c r="E8" s="27"/>
      <c r="F8" s="24"/>
      <c r="G8" s="24"/>
      <c r="H8" s="24"/>
      <c r="I8" s="24"/>
      <c r="J8" s="47"/>
      <c r="K8" s="40"/>
      <c r="L8" s="42"/>
      <c r="M8" s="42"/>
      <c r="N8" s="42"/>
      <c r="O8" s="37"/>
      <c r="P8" s="34"/>
    </row>
    <row r="9" spans="1:16" x14ac:dyDescent="0.2">
      <c r="A9" s="50" t="s">
        <v>11</v>
      </c>
      <c r="B9" s="48"/>
      <c r="C9" s="58"/>
      <c r="D9" s="59"/>
      <c r="E9" s="54"/>
      <c r="F9" s="58"/>
      <c r="G9" s="59"/>
      <c r="H9" s="54"/>
      <c r="I9" s="81">
        <f>SUM(J9:K13)</f>
        <v>0</v>
      </c>
      <c r="J9" s="83"/>
      <c r="K9" s="85">
        <f>SUM(L9:N13)</f>
        <v>0</v>
      </c>
      <c r="L9" s="87"/>
      <c r="M9" s="87"/>
      <c r="N9" s="60"/>
      <c r="O9" s="62" t="str">
        <f>IF(SUM(F9:H13)&gt;19,DATE(H9+2000,G9,F9)+14,"")</f>
        <v/>
      </c>
      <c r="P9" s="64" t="str">
        <f>IF(O9="","",O9+45)</f>
        <v/>
      </c>
    </row>
    <row r="10" spans="1:16" x14ac:dyDescent="0.2">
      <c r="A10" s="51"/>
      <c r="B10" s="49"/>
      <c r="C10" s="56"/>
      <c r="D10" s="57"/>
      <c r="E10" s="55"/>
      <c r="F10" s="56"/>
      <c r="G10" s="57"/>
      <c r="H10" s="55"/>
      <c r="I10" s="82"/>
      <c r="J10" s="84"/>
      <c r="K10" s="86"/>
      <c r="L10" s="88"/>
      <c r="M10" s="88"/>
      <c r="N10" s="61"/>
      <c r="O10" s="63"/>
      <c r="P10" s="65"/>
    </row>
    <row r="11" spans="1:16" x14ac:dyDescent="0.2">
      <c r="A11" s="51"/>
      <c r="B11" s="49"/>
      <c r="C11" s="56"/>
      <c r="D11" s="57"/>
      <c r="E11" s="55"/>
      <c r="F11" s="56"/>
      <c r="G11" s="57"/>
      <c r="H11" s="55"/>
      <c r="I11" s="82"/>
      <c r="J11" s="84"/>
      <c r="K11" s="86"/>
      <c r="L11" s="88"/>
      <c r="M11" s="88"/>
      <c r="N11" s="61"/>
      <c r="O11" s="63"/>
      <c r="P11" s="65"/>
    </row>
    <row r="12" spans="1:16" x14ac:dyDescent="0.2">
      <c r="A12" s="51"/>
      <c r="B12" s="49"/>
      <c r="C12" s="56"/>
      <c r="D12" s="57"/>
      <c r="E12" s="55"/>
      <c r="F12" s="56"/>
      <c r="G12" s="57"/>
      <c r="H12" s="55"/>
      <c r="I12" s="82"/>
      <c r="J12" s="84"/>
      <c r="K12" s="86"/>
      <c r="L12" s="88"/>
      <c r="M12" s="88"/>
      <c r="N12" s="61"/>
      <c r="O12" s="63"/>
      <c r="P12" s="65"/>
    </row>
    <row r="13" spans="1:16" x14ac:dyDescent="0.2">
      <c r="A13" s="52"/>
      <c r="B13" s="49"/>
      <c r="C13" s="56"/>
      <c r="D13" s="57"/>
      <c r="E13" s="55"/>
      <c r="F13" s="56"/>
      <c r="G13" s="57"/>
      <c r="H13" s="55"/>
      <c r="I13" s="82"/>
      <c r="J13" s="84"/>
      <c r="K13" s="86"/>
      <c r="L13" s="88"/>
      <c r="M13" s="88"/>
      <c r="N13" s="61"/>
      <c r="O13" s="63"/>
      <c r="P13" s="65"/>
    </row>
    <row r="14" spans="1:16" x14ac:dyDescent="0.2">
      <c r="A14" s="53" t="s">
        <v>12</v>
      </c>
      <c r="B14" s="49"/>
      <c r="C14" s="56"/>
      <c r="D14" s="57"/>
      <c r="E14" s="55"/>
      <c r="F14" s="56"/>
      <c r="G14" s="57"/>
      <c r="H14" s="55"/>
      <c r="I14" s="66">
        <f>SUM(J14:K18)</f>
        <v>0</v>
      </c>
      <c r="J14" s="69"/>
      <c r="K14" s="72">
        <f>SUM(L14:N18)</f>
        <v>0</v>
      </c>
      <c r="L14" s="75"/>
      <c r="M14" s="75"/>
      <c r="N14" s="69"/>
      <c r="O14" s="63" t="str">
        <f t="shared" ref="O14" si="0">IF(SUM(F14:H18)&gt;19,DATE(H14+2000,G14,F14)+14,"")</f>
        <v/>
      </c>
      <c r="P14" s="78" t="str">
        <f>IF(O14="","",O14+45)</f>
        <v/>
      </c>
    </row>
    <row r="15" spans="1:16" ht="12.75" customHeight="1" x14ac:dyDescent="0.2">
      <c r="A15" s="51"/>
      <c r="B15" s="49"/>
      <c r="C15" s="56"/>
      <c r="D15" s="57"/>
      <c r="E15" s="55"/>
      <c r="F15" s="56"/>
      <c r="G15" s="57"/>
      <c r="H15" s="55"/>
      <c r="I15" s="67"/>
      <c r="J15" s="70"/>
      <c r="K15" s="73"/>
      <c r="L15" s="76"/>
      <c r="M15" s="76"/>
      <c r="N15" s="70"/>
      <c r="O15" s="63"/>
      <c r="P15" s="79"/>
    </row>
    <row r="16" spans="1:16" x14ac:dyDescent="0.2">
      <c r="A16" s="51"/>
      <c r="B16" s="49"/>
      <c r="C16" s="56"/>
      <c r="D16" s="57"/>
      <c r="E16" s="55"/>
      <c r="F16" s="56"/>
      <c r="G16" s="57"/>
      <c r="H16" s="55"/>
      <c r="I16" s="67"/>
      <c r="J16" s="70"/>
      <c r="K16" s="73"/>
      <c r="L16" s="76"/>
      <c r="M16" s="76"/>
      <c r="N16" s="70"/>
      <c r="O16" s="63"/>
      <c r="P16" s="79"/>
    </row>
    <row r="17" spans="1:16" x14ac:dyDescent="0.2">
      <c r="A17" s="51"/>
      <c r="B17" s="49"/>
      <c r="C17" s="56"/>
      <c r="D17" s="57"/>
      <c r="E17" s="55"/>
      <c r="F17" s="56"/>
      <c r="G17" s="57"/>
      <c r="H17" s="55"/>
      <c r="I17" s="67"/>
      <c r="J17" s="70"/>
      <c r="K17" s="73"/>
      <c r="L17" s="76"/>
      <c r="M17" s="76"/>
      <c r="N17" s="70"/>
      <c r="O17" s="63"/>
      <c r="P17" s="79"/>
    </row>
    <row r="18" spans="1:16" x14ac:dyDescent="0.2">
      <c r="A18" s="52"/>
      <c r="B18" s="49"/>
      <c r="C18" s="56"/>
      <c r="D18" s="57"/>
      <c r="E18" s="55"/>
      <c r="F18" s="56"/>
      <c r="G18" s="57"/>
      <c r="H18" s="55"/>
      <c r="I18" s="68"/>
      <c r="J18" s="71"/>
      <c r="K18" s="74"/>
      <c r="L18" s="77"/>
      <c r="M18" s="77"/>
      <c r="N18" s="71"/>
      <c r="O18" s="63"/>
      <c r="P18" s="80"/>
    </row>
    <row r="19" spans="1:16" x14ac:dyDescent="0.2">
      <c r="A19" s="53" t="s">
        <v>13</v>
      </c>
      <c r="B19" s="49"/>
      <c r="C19" s="56"/>
      <c r="D19" s="57"/>
      <c r="E19" s="55"/>
      <c r="F19" s="56"/>
      <c r="G19" s="57"/>
      <c r="H19" s="55"/>
      <c r="I19" s="66">
        <f t="shared" ref="I19" si="1">SUM(J19:K23)</f>
        <v>0</v>
      </c>
      <c r="J19" s="69"/>
      <c r="K19" s="72">
        <f>SUM(L19:N23)</f>
        <v>0</v>
      </c>
      <c r="L19" s="88"/>
      <c r="M19" s="88"/>
      <c r="N19" s="61"/>
      <c r="O19" s="63" t="str">
        <f t="shared" ref="O19" si="2">IF(SUM(F19:H23)&gt;19,DATE(H19+2000,G19,F19)+14,"")</f>
        <v/>
      </c>
      <c r="P19" s="78" t="str">
        <f>IF(O19="","",O19+45)</f>
        <v/>
      </c>
    </row>
    <row r="20" spans="1:16" x14ac:dyDescent="0.2">
      <c r="A20" s="51"/>
      <c r="B20" s="49"/>
      <c r="C20" s="56"/>
      <c r="D20" s="57"/>
      <c r="E20" s="55"/>
      <c r="F20" s="56"/>
      <c r="G20" s="57"/>
      <c r="H20" s="55"/>
      <c r="I20" s="67"/>
      <c r="J20" s="70"/>
      <c r="K20" s="73"/>
      <c r="L20" s="88"/>
      <c r="M20" s="88"/>
      <c r="N20" s="61"/>
      <c r="O20" s="63"/>
      <c r="P20" s="79"/>
    </row>
    <row r="21" spans="1:16" x14ac:dyDescent="0.2">
      <c r="A21" s="51"/>
      <c r="B21" s="49"/>
      <c r="C21" s="56"/>
      <c r="D21" s="57"/>
      <c r="E21" s="55"/>
      <c r="F21" s="56"/>
      <c r="G21" s="57"/>
      <c r="H21" s="55"/>
      <c r="I21" s="67"/>
      <c r="J21" s="70"/>
      <c r="K21" s="73"/>
      <c r="L21" s="88"/>
      <c r="M21" s="88"/>
      <c r="N21" s="61"/>
      <c r="O21" s="63"/>
      <c r="P21" s="79"/>
    </row>
    <row r="22" spans="1:16" x14ac:dyDescent="0.2">
      <c r="A22" s="51"/>
      <c r="B22" s="49"/>
      <c r="C22" s="56"/>
      <c r="D22" s="57"/>
      <c r="E22" s="55"/>
      <c r="F22" s="56"/>
      <c r="G22" s="57"/>
      <c r="H22" s="55"/>
      <c r="I22" s="67"/>
      <c r="J22" s="70"/>
      <c r="K22" s="73"/>
      <c r="L22" s="88"/>
      <c r="M22" s="88"/>
      <c r="N22" s="61"/>
      <c r="O22" s="63"/>
      <c r="P22" s="79"/>
    </row>
    <row r="23" spans="1:16" x14ac:dyDescent="0.2">
      <c r="A23" s="52"/>
      <c r="B23" s="49"/>
      <c r="C23" s="56"/>
      <c r="D23" s="57"/>
      <c r="E23" s="55"/>
      <c r="F23" s="56"/>
      <c r="G23" s="57"/>
      <c r="H23" s="55"/>
      <c r="I23" s="68"/>
      <c r="J23" s="71"/>
      <c r="K23" s="74"/>
      <c r="L23" s="88"/>
      <c r="M23" s="88"/>
      <c r="N23" s="61"/>
      <c r="O23" s="63"/>
      <c r="P23" s="80"/>
    </row>
    <row r="24" spans="1:16" x14ac:dyDescent="0.2">
      <c r="A24" s="53" t="s">
        <v>14</v>
      </c>
      <c r="B24" s="49"/>
      <c r="C24" s="56"/>
      <c r="D24" s="57"/>
      <c r="E24" s="55"/>
      <c r="F24" s="56"/>
      <c r="G24" s="57"/>
      <c r="H24" s="55"/>
      <c r="I24" s="66">
        <f t="shared" ref="I24" si="3">SUM(J24:K28)</f>
        <v>0</v>
      </c>
      <c r="J24" s="69"/>
      <c r="K24" s="72">
        <f>SUM(L24:N28)</f>
        <v>0</v>
      </c>
      <c r="L24" s="88"/>
      <c r="M24" s="88"/>
      <c r="N24" s="61"/>
      <c r="O24" s="63" t="str">
        <f t="shared" ref="O24" si="4">IF(SUM(F24:H28)&gt;19,DATE(H24+2000,G24,F24)+14,"")</f>
        <v/>
      </c>
      <c r="P24" s="78" t="str">
        <f>IF(O24="","",O24+45)</f>
        <v/>
      </c>
    </row>
    <row r="25" spans="1:16" x14ac:dyDescent="0.2">
      <c r="A25" s="51"/>
      <c r="B25" s="49"/>
      <c r="C25" s="56"/>
      <c r="D25" s="57"/>
      <c r="E25" s="55"/>
      <c r="F25" s="56"/>
      <c r="G25" s="57"/>
      <c r="H25" s="55"/>
      <c r="I25" s="67"/>
      <c r="J25" s="70"/>
      <c r="K25" s="73"/>
      <c r="L25" s="88"/>
      <c r="M25" s="88"/>
      <c r="N25" s="61"/>
      <c r="O25" s="63"/>
      <c r="P25" s="79"/>
    </row>
    <row r="26" spans="1:16" x14ac:dyDescent="0.2">
      <c r="A26" s="51"/>
      <c r="B26" s="49"/>
      <c r="C26" s="56"/>
      <c r="D26" s="57"/>
      <c r="E26" s="55"/>
      <c r="F26" s="56"/>
      <c r="G26" s="57"/>
      <c r="H26" s="55"/>
      <c r="I26" s="67"/>
      <c r="J26" s="70"/>
      <c r="K26" s="73"/>
      <c r="L26" s="88"/>
      <c r="M26" s="88"/>
      <c r="N26" s="61"/>
      <c r="O26" s="63"/>
      <c r="P26" s="79"/>
    </row>
    <row r="27" spans="1:16" x14ac:dyDescent="0.2">
      <c r="A27" s="51"/>
      <c r="B27" s="49"/>
      <c r="C27" s="56"/>
      <c r="D27" s="57"/>
      <c r="E27" s="55"/>
      <c r="F27" s="56"/>
      <c r="G27" s="57"/>
      <c r="H27" s="55"/>
      <c r="I27" s="67"/>
      <c r="J27" s="70"/>
      <c r="K27" s="73"/>
      <c r="L27" s="88"/>
      <c r="M27" s="88"/>
      <c r="N27" s="61"/>
      <c r="O27" s="63"/>
      <c r="P27" s="79"/>
    </row>
    <row r="28" spans="1:16" ht="13.5" thickBot="1" x14ac:dyDescent="0.25">
      <c r="A28" s="52"/>
      <c r="B28" s="49"/>
      <c r="C28" s="56"/>
      <c r="D28" s="57"/>
      <c r="E28" s="55"/>
      <c r="F28" s="56"/>
      <c r="G28" s="57"/>
      <c r="H28" s="55"/>
      <c r="I28" s="68"/>
      <c r="J28" s="71"/>
      <c r="K28" s="74"/>
      <c r="L28" s="88"/>
      <c r="M28" s="88"/>
      <c r="N28" s="61"/>
      <c r="O28" s="63"/>
      <c r="P28" s="80"/>
    </row>
    <row r="29" spans="1:16" ht="12.75" customHeight="1" x14ac:dyDescent="0.2">
      <c r="A29" s="31" t="s">
        <v>21</v>
      </c>
      <c r="B29" s="31"/>
      <c r="C29" s="98" t="s">
        <v>15</v>
      </c>
      <c r="D29" s="98"/>
      <c r="E29" s="98"/>
      <c r="F29" s="98"/>
      <c r="G29" s="98"/>
      <c r="H29" s="99"/>
      <c r="I29" s="102">
        <f>SUM(I9:I28)</f>
        <v>0</v>
      </c>
      <c r="J29" s="105">
        <f>SUM(J9:J28)</f>
        <v>0</v>
      </c>
      <c r="K29" s="108">
        <f>SUM(K9:K28)</f>
        <v>0</v>
      </c>
      <c r="L29" s="111">
        <f>SUM(L9:L28)</f>
        <v>0</v>
      </c>
      <c r="M29" s="111">
        <f>SUM(M9:M28)</f>
        <v>0</v>
      </c>
      <c r="N29" s="89">
        <f>SUM(N9:N28)</f>
        <v>0</v>
      </c>
      <c r="O29" s="15"/>
      <c r="P29" s="15"/>
    </row>
    <row r="30" spans="1:16" ht="12.75" customHeight="1" x14ac:dyDescent="0.2">
      <c r="A30" s="31"/>
      <c r="B30" s="31"/>
      <c r="C30" s="100"/>
      <c r="D30" s="100"/>
      <c r="E30" s="100"/>
      <c r="F30" s="100"/>
      <c r="G30" s="100"/>
      <c r="H30" s="101"/>
      <c r="I30" s="103"/>
      <c r="J30" s="106"/>
      <c r="K30" s="109"/>
      <c r="L30" s="112"/>
      <c r="M30" s="112"/>
      <c r="N30" s="90"/>
      <c r="O30" s="15"/>
      <c r="P30" s="15"/>
    </row>
    <row r="31" spans="1:16" ht="12.75" customHeight="1" x14ac:dyDescent="0.2">
      <c r="A31" s="31"/>
      <c r="B31" s="31"/>
      <c r="C31" s="100"/>
      <c r="D31" s="100"/>
      <c r="E31" s="100"/>
      <c r="F31" s="100"/>
      <c r="G31" s="100"/>
      <c r="H31" s="101"/>
      <c r="I31" s="103"/>
      <c r="J31" s="106"/>
      <c r="K31" s="109"/>
      <c r="L31" s="112"/>
      <c r="M31" s="112"/>
      <c r="N31" s="90"/>
      <c r="O31" s="15"/>
      <c r="P31" s="15"/>
    </row>
    <row r="32" spans="1:16" ht="12.75" customHeight="1" x14ac:dyDescent="0.2">
      <c r="A32" s="31" t="s">
        <v>33</v>
      </c>
      <c r="B32" s="31"/>
      <c r="C32" s="100"/>
      <c r="D32" s="100"/>
      <c r="E32" s="100"/>
      <c r="F32" s="100"/>
      <c r="G32" s="100"/>
      <c r="H32" s="101"/>
      <c r="I32" s="103"/>
      <c r="J32" s="106"/>
      <c r="K32" s="109"/>
      <c r="L32" s="112"/>
      <c r="M32" s="112"/>
      <c r="N32" s="90"/>
      <c r="O32" s="15"/>
      <c r="P32" s="15"/>
    </row>
    <row r="33" spans="1:16" ht="13.5" customHeight="1" thickBot="1" x14ac:dyDescent="0.25">
      <c r="A33" s="31" t="e">
        <f>IF(OR(DATE(E9+2000,D9,C9)&gt;DATE(H9+2000,G9,F9),DATE(E14+2000,D14,C14)&gt;DATE(H14+2000,G14,F14),DATE(E19+2000,D19,C19)&gt;DATE(H19+2000,G19,F19),DATE(E24+2000,D24,C24)&gt;DATE(H24+2000,G24,F24),DATE(#REF!+2000,#REF!,#REF!)&gt;DATE(#REF!+2000,#REF!,#REF!),DATE(#REF!+2000,#REF!,#REF!)&gt;DATE(#REF!+2000,#REF!,#REF!)),"Milestone Start Date cannot be before its Completion Date","")</f>
        <v>#REF!</v>
      </c>
      <c r="B33" s="31"/>
      <c r="C33" s="100"/>
      <c r="D33" s="100"/>
      <c r="E33" s="100"/>
      <c r="F33" s="100"/>
      <c r="G33" s="100"/>
      <c r="H33" s="101"/>
      <c r="I33" s="104"/>
      <c r="J33" s="107"/>
      <c r="K33" s="110"/>
      <c r="L33" s="113"/>
      <c r="M33" s="113"/>
      <c r="N33" s="91"/>
      <c r="O33" s="15"/>
      <c r="P33" s="15"/>
    </row>
    <row r="34" spans="1:16" ht="12.75" customHeight="1" x14ac:dyDescent="0.2">
      <c r="A34" s="31" t="str">
        <f>IF(hiddenData!I17,"Milestone Completion Dates must be in chronological order","")</f>
        <v/>
      </c>
      <c r="B34" s="31"/>
      <c r="C34" s="100" t="s">
        <v>20</v>
      </c>
      <c r="D34" s="100"/>
      <c r="E34" s="100"/>
      <c r="F34" s="100"/>
      <c r="G34" s="100"/>
      <c r="H34" s="100"/>
      <c r="I34" s="101"/>
      <c r="J34" s="92">
        <f>IF($I$29=0,0,J29/$I$29)</f>
        <v>0</v>
      </c>
      <c r="K34" s="95">
        <f>IF($I$29=0,0,K29/$I$29)</f>
        <v>0</v>
      </c>
      <c r="L34" s="17" t="str">
        <f>IF(K34&gt;75%,"AI Contribution cannot be greater than 75%","")</f>
        <v/>
      </c>
      <c r="M34" s="15"/>
      <c r="N34" s="15"/>
      <c r="O34" s="15"/>
      <c r="P34" s="15"/>
    </row>
    <row r="35" spans="1:16" ht="12.75" customHeight="1" x14ac:dyDescent="0.2">
      <c r="A35" s="21" t="str">
        <f>IF(hiddenData!K2,"","Milestone Completion Dates must be at least 30 days apart")</f>
        <v/>
      </c>
      <c r="B35" s="16"/>
      <c r="C35" s="100"/>
      <c r="D35" s="100"/>
      <c r="E35" s="100"/>
      <c r="F35" s="100"/>
      <c r="G35" s="100"/>
      <c r="H35" s="100"/>
      <c r="I35" s="101"/>
      <c r="J35" s="93"/>
      <c r="K35" s="96"/>
      <c r="L35" s="18" t="str">
        <f>IF(OR(AND(L29&gt;0,L7="Insert name of Service Provider"),AND(M29&gt;0,M7="Insert name of Service Provider"),AND(N29&gt;0,N7="Insert name of Service Provider")),"Please add the name of the Service Provider","")</f>
        <v/>
      </c>
      <c r="M35" s="15"/>
      <c r="N35" s="15"/>
      <c r="O35" s="15"/>
      <c r="P35" s="15"/>
    </row>
    <row r="36" spans="1:16" ht="12.75" customHeight="1" x14ac:dyDescent="0.2">
      <c r="A36" s="16"/>
      <c r="B36" s="16"/>
      <c r="C36" s="100"/>
      <c r="D36" s="100"/>
      <c r="E36" s="100"/>
      <c r="F36" s="100"/>
      <c r="G36" s="100"/>
      <c r="H36" s="100"/>
      <c r="I36" s="101"/>
      <c r="J36" s="93"/>
      <c r="K36" s="96"/>
      <c r="L36" s="17" t="str">
        <f>IF(J29+K29=I29,"","Applicant and AI Contribution totals do not sum correctly")</f>
        <v/>
      </c>
      <c r="M36" s="15"/>
      <c r="N36" s="15"/>
      <c r="O36" s="15"/>
      <c r="P36" s="15"/>
    </row>
    <row r="37" spans="1:16" ht="12.75" customHeight="1" x14ac:dyDescent="0.2">
      <c r="A37" s="16"/>
      <c r="B37" s="16"/>
      <c r="C37" s="100"/>
      <c r="D37" s="100"/>
      <c r="E37" s="100"/>
      <c r="F37" s="100"/>
      <c r="G37" s="100"/>
      <c r="H37" s="100"/>
      <c r="I37" s="101"/>
      <c r="J37" s="93"/>
      <c r="K37" s="96"/>
      <c r="L37" s="17" t="str">
        <f>IF(SUM(L29:N33)=$K$29,"","Service Provider Disbursment does not sum correctly")</f>
        <v/>
      </c>
      <c r="M37" s="15"/>
      <c r="N37" s="15"/>
      <c r="O37" s="15"/>
      <c r="P37" s="15"/>
    </row>
    <row r="38" spans="1:16" ht="13.5" customHeight="1" thickBot="1" x14ac:dyDescent="0.25">
      <c r="A38" s="16"/>
      <c r="B38" s="16"/>
      <c r="C38" s="100"/>
      <c r="D38" s="100"/>
      <c r="E38" s="100"/>
      <c r="F38" s="100"/>
      <c r="G38" s="100"/>
      <c r="H38" s="100"/>
      <c r="I38" s="101"/>
      <c r="J38" s="94"/>
      <c r="K38" s="97"/>
      <c r="L38" s="12"/>
      <c r="M38" s="15"/>
      <c r="N38" s="15"/>
      <c r="O38" s="15"/>
      <c r="P38" s="15"/>
    </row>
    <row r="39" spans="1:16" x14ac:dyDescent="0.2">
      <c r="A39" s="12"/>
      <c r="B39" s="19"/>
      <c r="C39" s="12"/>
      <c r="D39" s="12"/>
      <c r="E39" s="20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</row>
    <row r="40" spans="1:16" x14ac:dyDescent="0.2">
      <c r="A40" s="12"/>
      <c r="B40" s="19"/>
      <c r="C40" s="12"/>
      <c r="D40" s="12"/>
      <c r="E40" s="20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x14ac:dyDescent="0.2">
      <c r="A41" s="12"/>
      <c r="B41" s="19"/>
      <c r="C41" s="12"/>
      <c r="D41" s="12"/>
      <c r="E41" s="20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x14ac:dyDescent="0.2">
      <c r="A42" s="12"/>
      <c r="B42" s="19"/>
      <c r="C42" s="12"/>
      <c r="D42" s="12"/>
      <c r="E42" s="20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x14ac:dyDescent="0.2">
      <c r="A43" s="12"/>
      <c r="B43" s="19"/>
      <c r="C43" s="12"/>
      <c r="D43" s="12"/>
      <c r="E43" s="20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x14ac:dyDescent="0.2">
      <c r="A44" s="12"/>
      <c r="B44" s="19"/>
      <c r="C44" s="12"/>
      <c r="D44" s="12"/>
      <c r="E44" s="20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1:16" x14ac:dyDescent="0.2">
      <c r="A45" s="12"/>
      <c r="B45" s="19"/>
      <c r="C45" s="12"/>
      <c r="D45" s="12"/>
      <c r="E45" s="20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1:16" x14ac:dyDescent="0.2">
      <c r="A46" s="12"/>
      <c r="B46" s="19"/>
      <c r="C46" s="12"/>
      <c r="D46" s="12"/>
      <c r="E46" s="20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1:16" x14ac:dyDescent="0.2">
      <c r="A47" s="12"/>
      <c r="B47" s="19"/>
      <c r="C47" s="12"/>
      <c r="D47" s="12"/>
      <c r="E47" s="20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</sheetData>
  <sheetProtection algorithmName="SHA-512" hashValue="u9Rp40wjG0G8Y9mzRZ7JEMRXqxX+5N9n1aDnOBRm4zH+z2HaKm+rwjPid8yhOxwBnkdCdh0pZWC/2+hMdHLIoQ==" saltValue="YAcngTjnA9916L7L/+lNNQ==" spinCount="100000" sheet="1" objects="1" scenarios="1"/>
  <mergeCells count="89">
    <mergeCell ref="A32:B34"/>
    <mergeCell ref="N29:N33"/>
    <mergeCell ref="J34:J38"/>
    <mergeCell ref="K34:K38"/>
    <mergeCell ref="C29:H33"/>
    <mergeCell ref="C34:I38"/>
    <mergeCell ref="I29:I33"/>
    <mergeCell ref="J29:J33"/>
    <mergeCell ref="K29:K33"/>
    <mergeCell ref="L29:L33"/>
    <mergeCell ref="M29:M33"/>
    <mergeCell ref="N19:N23"/>
    <mergeCell ref="O19:O23"/>
    <mergeCell ref="P19:P23"/>
    <mergeCell ref="I24:I28"/>
    <mergeCell ref="J24:J28"/>
    <mergeCell ref="K24:K28"/>
    <mergeCell ref="L24:L28"/>
    <mergeCell ref="M24:M28"/>
    <mergeCell ref="N24:N28"/>
    <mergeCell ref="O24:O28"/>
    <mergeCell ref="P24:P28"/>
    <mergeCell ref="I19:I23"/>
    <mergeCell ref="J19:J23"/>
    <mergeCell ref="K19:K23"/>
    <mergeCell ref="L19:L23"/>
    <mergeCell ref="M19:M23"/>
    <mergeCell ref="N9:N13"/>
    <mergeCell ref="O9:O13"/>
    <mergeCell ref="P9:P13"/>
    <mergeCell ref="I14:I18"/>
    <mergeCell ref="J14:J18"/>
    <mergeCell ref="K14:K18"/>
    <mergeCell ref="L14:L18"/>
    <mergeCell ref="M14:M18"/>
    <mergeCell ref="N14:N18"/>
    <mergeCell ref="O14:O18"/>
    <mergeCell ref="P14:P18"/>
    <mergeCell ref="I9:I13"/>
    <mergeCell ref="J9:J13"/>
    <mergeCell ref="K9:K13"/>
    <mergeCell ref="L9:L13"/>
    <mergeCell ref="M9:M13"/>
    <mergeCell ref="F19:F23"/>
    <mergeCell ref="G19:G23"/>
    <mergeCell ref="H9:H13"/>
    <mergeCell ref="C14:C18"/>
    <mergeCell ref="D14:D18"/>
    <mergeCell ref="E14:E18"/>
    <mergeCell ref="F14:F18"/>
    <mergeCell ref="G14:G18"/>
    <mergeCell ref="H14:H18"/>
    <mergeCell ref="C9:C13"/>
    <mergeCell ref="D9:D13"/>
    <mergeCell ref="E9:E13"/>
    <mergeCell ref="F9:F13"/>
    <mergeCell ref="G9:G13"/>
    <mergeCell ref="H19:H23"/>
    <mergeCell ref="C24:C28"/>
    <mergeCell ref="D24:D28"/>
    <mergeCell ref="E24:E28"/>
    <mergeCell ref="F24:F28"/>
    <mergeCell ref="G24:G28"/>
    <mergeCell ref="H24:H28"/>
    <mergeCell ref="C19:C23"/>
    <mergeCell ref="D19:D23"/>
    <mergeCell ref="E19:E23"/>
    <mergeCell ref="F4:H8"/>
    <mergeCell ref="C4:E8"/>
    <mergeCell ref="B4:B8"/>
    <mergeCell ref="A4:A8"/>
    <mergeCell ref="A29:B31"/>
    <mergeCell ref="P4:P8"/>
    <mergeCell ref="O4:O8"/>
    <mergeCell ref="K4:K8"/>
    <mergeCell ref="L7:L8"/>
    <mergeCell ref="M7:M8"/>
    <mergeCell ref="N7:N8"/>
    <mergeCell ref="L4:N5"/>
    <mergeCell ref="J4:J8"/>
    <mergeCell ref="I4:I8"/>
    <mergeCell ref="B9:B13"/>
    <mergeCell ref="B14:B18"/>
    <mergeCell ref="B19:B23"/>
    <mergeCell ref="B24:B28"/>
    <mergeCell ref="A9:A13"/>
    <mergeCell ref="A14:A18"/>
    <mergeCell ref="A19:A23"/>
    <mergeCell ref="A24:A28"/>
  </mergeCells>
  <conditionalFormatting sqref="E3">
    <cfRule type="expression" dxfId="30" priority="74">
      <formula>($E$2="Final")</formula>
    </cfRule>
  </conditionalFormatting>
  <conditionalFormatting sqref="K34:K38">
    <cfRule type="cellIs" dxfId="29" priority="69" operator="greaterThan">
      <formula>0.75</formula>
    </cfRule>
  </conditionalFormatting>
  <conditionalFormatting sqref="I29:I33">
    <cfRule type="expression" dxfId="28" priority="67">
      <formula>IF(J29+K29=I29,FALSE,TRUE)</formula>
    </cfRule>
  </conditionalFormatting>
  <conditionalFormatting sqref="C9">
    <cfRule type="expression" dxfId="27" priority="64">
      <formula>IF(DATE(E9+2000,D9,C9)&gt;DATE(H9+2000,G9,F9),TRUE,FALSE)</formula>
    </cfRule>
  </conditionalFormatting>
  <conditionalFormatting sqref="D9:D13">
    <cfRule type="expression" dxfId="26" priority="63">
      <formula>IF(DATE(E9+2000,D9,C9)&gt;DATE(H9+2000,G9,F9),TRUE,FALSE)</formula>
    </cfRule>
  </conditionalFormatting>
  <conditionalFormatting sqref="E9:E13">
    <cfRule type="expression" dxfId="25" priority="62">
      <formula>IF(DATE(E9+2000,D9,C9)&gt;DATE(H9+2000,G9,F9),TRUE,FALSE)</formula>
    </cfRule>
  </conditionalFormatting>
  <conditionalFormatting sqref="M7:M8">
    <cfRule type="expression" dxfId="24" priority="59">
      <formula>IF(AND(M29&gt;0,M7="Insert name of Service Provider"),TRUE,FALSE)</formula>
    </cfRule>
  </conditionalFormatting>
  <conditionalFormatting sqref="N7:N8">
    <cfRule type="expression" dxfId="23" priority="58">
      <formula>IF(AND(N29&gt;0,N7="Insert name of Service Provider"),TRUE,FALSE)</formula>
    </cfRule>
  </conditionalFormatting>
  <conditionalFormatting sqref="C14:C18">
    <cfRule type="expression" dxfId="22" priority="57">
      <formula>IF(DATE(E14+2000,D14,C14)&gt;DATE(H14+2000,G14,F14),TRUE,FALSE)</formula>
    </cfRule>
  </conditionalFormatting>
  <conditionalFormatting sqref="D14:D18">
    <cfRule type="expression" dxfId="21" priority="56">
      <formula>IF(DATE(E14+2000,D14,C14)&gt;DATE(H14+2000,G14,F14),TRUE,FALSE)</formula>
    </cfRule>
  </conditionalFormatting>
  <conditionalFormatting sqref="E14:E18">
    <cfRule type="expression" dxfId="20" priority="55">
      <formula>IF(DATE(E14+2000,D14,C14)&gt;DATE(H14+2000,G14,F14),TRUE,FALSE)</formula>
    </cfRule>
  </conditionalFormatting>
  <conditionalFormatting sqref="C19:C23">
    <cfRule type="expression" dxfId="19" priority="54">
      <formula>IF(DATE(E19+2000,D19,C19)&gt;DATE(H19+2000,G19,F19),TRUE,FALSE)</formula>
    </cfRule>
  </conditionalFormatting>
  <conditionalFormatting sqref="D19:D23">
    <cfRule type="expression" dxfId="18" priority="53">
      <formula>IF(DATE(E19+2000,D19,C19)&gt;DATE(H19+2000,G19,F19),TRUE,FALSE)</formula>
    </cfRule>
  </conditionalFormatting>
  <conditionalFormatting sqref="E19:E23">
    <cfRule type="expression" dxfId="17" priority="52">
      <formula>IF(DATE(E19+2000,D19,C19)&gt;DATE(H19+2000,G19,F19),TRUE,FALSE)</formula>
    </cfRule>
  </conditionalFormatting>
  <conditionalFormatting sqref="C24:C28">
    <cfRule type="expression" dxfId="16" priority="51">
      <formula>IF(DATE(E24+2000,D24,C24)&gt;DATE(H24+2000,G24,F24),TRUE,FALSE)</formula>
    </cfRule>
  </conditionalFormatting>
  <conditionalFormatting sqref="D24:D28">
    <cfRule type="expression" dxfId="15" priority="50">
      <formula>IF(DATE(E24+2000,D24,C24)&gt;DATE(H24+2000,G24,F24),TRUE,FALSE)</formula>
    </cfRule>
  </conditionalFormatting>
  <conditionalFormatting sqref="E24:E28">
    <cfRule type="expression" dxfId="14" priority="49">
      <formula>IF(DATE(E24+2000,D24,C24)&gt;DATE(H24+2000,G24,F24),TRUE,FALSE)</formula>
    </cfRule>
  </conditionalFormatting>
  <conditionalFormatting sqref="C9:D28">
    <cfRule type="cellIs" dxfId="13" priority="41" operator="greaterThanOrEqual">
      <formula>10</formula>
    </cfRule>
    <cfRule type="cellIs" dxfId="12" priority="72" operator="lessThan">
      <formula>10</formula>
    </cfRule>
  </conditionalFormatting>
  <conditionalFormatting sqref="K9:K13">
    <cfRule type="expression" dxfId="11" priority="40">
      <formula>IF(SUM(L9:N9)=$K$9,FALSE,TRUE)</formula>
    </cfRule>
  </conditionalFormatting>
  <conditionalFormatting sqref="K14:K18">
    <cfRule type="expression" dxfId="10" priority="39">
      <formula>IF(SUM(L14:N14)=$K$14,FALSE,TRUE)</formula>
    </cfRule>
  </conditionalFormatting>
  <conditionalFormatting sqref="K19:K23">
    <cfRule type="expression" dxfId="9" priority="38">
      <formula>IF(SUM(L19:N19)=$K$19,FALSE,TRUE)</formula>
    </cfRule>
  </conditionalFormatting>
  <conditionalFormatting sqref="K24:K28">
    <cfRule type="expression" dxfId="8" priority="37">
      <formula>IF(SUM(L24:N24)=$K$24,FALSE,TRUE)</formula>
    </cfRule>
  </conditionalFormatting>
  <conditionalFormatting sqref="L7:L8">
    <cfRule type="expression" dxfId="7" priority="1">
      <formula>IF(AND(L29&gt;0,L7="Insert name of Service Provider"),TRUE,FALSE)</formula>
    </cfRule>
  </conditionalFormatting>
  <dataValidations count="4">
    <dataValidation type="list" allowBlank="1" showInputMessage="1" showErrorMessage="1" sqref="E2" xr:uid="{EA3AA16E-CEE5-41E8-A44C-F00ECC3F30AD}">
      <formula1>"Choose…, Progress, Final"</formula1>
    </dataValidation>
    <dataValidation type="whole" allowBlank="1" showInputMessage="1" showErrorMessage="1" sqref="E39:E1048576" xr:uid="{73017532-F07F-4835-9B45-16413D8A5D24}">
      <formula1>0</formula1>
      <formula2>14000</formula2>
    </dataValidation>
    <dataValidation operator="greaterThan" allowBlank="1" showInputMessage="1" showErrorMessage="1" sqref="B39:B1048576" xr:uid="{58684B77-8AB4-4C29-8E03-20F11EA947B8}"/>
    <dataValidation type="list" allowBlank="1" showInputMessage="1" showErrorMessage="1" sqref="D39:D1048576" xr:uid="{C2EA35ED-95DD-4F40-AE1D-2491E21CF72E}">
      <formula1>#REF!</formula1>
    </dataValidation>
  </dataValidations>
  <pageMargins left="0.25" right="0.16531862745098039" top="0.75" bottom="0.75" header="0.3" footer="0.3"/>
  <pageSetup scale="71" orientation="landscape" r:id="rId1"/>
  <headerFooter>
    <oddHeader xml:space="preserve">&amp;R&amp;"Arial,Bold"&amp;14MILESTONE, REPORTING AND PAYMENT SCHEDULE
(Voucher Program)
</oddHeader>
    <oddFooter>&amp;CAlberta Innovates Industry Investment Programs - December 2019&amp;R&amp;P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89A6098-3882-4CB7-8268-EAE0126F9EDE}">
          <x14:formula1>
            <xm:f>hiddenData!$A$1:$A$31</xm:f>
          </x14:formula1>
          <xm:sqref>C9:C28 F9:F28</xm:sqref>
        </x14:dataValidation>
        <x14:dataValidation type="list" allowBlank="1" showInputMessage="1" showErrorMessage="1" xr:uid="{72BD2C55-8FD8-4793-BE00-76E8B5591D9C}">
          <x14:formula1>
            <xm:f>hiddenData!$B$1:$B$12</xm:f>
          </x14:formula1>
          <xm:sqref>D9:D28 G9:G28</xm:sqref>
        </x14:dataValidation>
        <x14:dataValidation type="list" allowBlank="1" showInputMessage="1" showErrorMessage="1" xr:uid="{B4DA1917-FA2F-4679-9AB1-D8A39C7F2FD2}">
          <x14:formula1>
            <xm:f>hiddenData!$C$1:$C$12</xm:f>
          </x14:formula1>
          <xm:sqref>E9:E28 H9:H28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B59A-07A5-4613-8239-B721FE0F14E8}">
  <dimension ref="A1:L41"/>
  <sheetViews>
    <sheetView workbookViewId="0">
      <selection activeCell="K2" sqref="K2"/>
    </sheetView>
  </sheetViews>
  <sheetFormatPr defaultRowHeight="12.75" x14ac:dyDescent="0.2"/>
  <cols>
    <col min="6" max="7" width="10.140625" bestFit="1" customWidth="1"/>
  </cols>
  <sheetData>
    <row r="1" spans="1:12" x14ac:dyDescent="0.2">
      <c r="A1" s="7">
        <v>1</v>
      </c>
      <c r="B1" s="7">
        <v>1</v>
      </c>
      <c r="C1">
        <v>18</v>
      </c>
      <c r="I1" t="s">
        <v>29</v>
      </c>
      <c r="K1" t="s">
        <v>30</v>
      </c>
    </row>
    <row r="2" spans="1:12" x14ac:dyDescent="0.2">
      <c r="A2" s="7">
        <v>2</v>
      </c>
      <c r="B2" s="7">
        <v>2</v>
      </c>
      <c r="C2">
        <v>19</v>
      </c>
      <c r="F2" s="8" t="s">
        <v>22</v>
      </c>
      <c r="G2" s="9">
        <f>IF(ISBLANK('Expense Allowance Table'!H9),DATE(2900,1,1),DATE('Expense Allowance Table'!H9+2000,'Expense Allowance Table'!G9,'Expense Allowance Table'!F9))</f>
        <v>365245</v>
      </c>
      <c r="I2" t="b">
        <f>IF(OR(G3-G2&gt;=30,G3-G2&lt;0,YEAR(G2)&gt;2220),TRUE,FALSE)</f>
        <v>1</v>
      </c>
      <c r="K2" t="b">
        <f>AND(I2,I3,I4)</f>
        <v>1</v>
      </c>
    </row>
    <row r="3" spans="1:12" x14ac:dyDescent="0.2">
      <c r="A3" s="7">
        <v>3</v>
      </c>
      <c r="B3" s="7">
        <v>3</v>
      </c>
      <c r="C3">
        <v>20</v>
      </c>
      <c r="F3" s="8" t="s">
        <v>23</v>
      </c>
      <c r="G3" s="9">
        <f>IF(ISBLANK('Expense Allowance Table'!H14),DATE(2900,1,1),DATE('Expense Allowance Table'!H14+2000,'Expense Allowance Table'!G14,'Expense Allowance Table'!F14))</f>
        <v>365245</v>
      </c>
      <c r="I3" t="b">
        <f>IF(OR(G4-G3&gt;=30,G4-G3&lt;0,YEAR(G3)&gt;2220),TRUE,FALSE)</f>
        <v>1</v>
      </c>
    </row>
    <row r="4" spans="1:12" x14ac:dyDescent="0.2">
      <c r="A4" s="7">
        <v>4</v>
      </c>
      <c r="B4" s="7">
        <v>4</v>
      </c>
      <c r="C4">
        <v>21</v>
      </c>
      <c r="F4" s="8" t="s">
        <v>24</v>
      </c>
      <c r="G4" s="9">
        <f>IF(ISBLANK('Expense Allowance Table'!H19),DATE(2900,1,1),DATE('Expense Allowance Table'!H19+2000,'Expense Allowance Table'!G19,'Expense Allowance Table'!F19))</f>
        <v>365245</v>
      </c>
      <c r="I4" t="b">
        <f>IF(OR(G5-G4&gt;=30,G5-G4&lt;0,YEAR(G4)&gt;2220),TRUE,FALSE)</f>
        <v>1</v>
      </c>
    </row>
    <row r="5" spans="1:12" x14ac:dyDescent="0.2">
      <c r="A5" s="7">
        <v>5</v>
      </c>
      <c r="B5" s="7">
        <v>5</v>
      </c>
      <c r="C5">
        <v>22</v>
      </c>
      <c r="F5" s="8" t="s">
        <v>25</v>
      </c>
      <c r="G5" s="9">
        <f>IF(ISBLANK('Expense Allowance Table'!H24),DATE(2900,1,1),DATE('Expense Allowance Table'!H24+2000,'Expense Allowance Table'!G24,'Expense Allowance Table'!F24))</f>
        <v>365245</v>
      </c>
    </row>
    <row r="6" spans="1:12" x14ac:dyDescent="0.2">
      <c r="A6" s="7">
        <v>6</v>
      </c>
      <c r="B6" s="7">
        <v>6</v>
      </c>
      <c r="C6">
        <v>23</v>
      </c>
      <c r="F6" s="8"/>
      <c r="G6" s="9"/>
    </row>
    <row r="7" spans="1:12" x14ac:dyDescent="0.2">
      <c r="A7" s="7">
        <v>7</v>
      </c>
      <c r="B7" s="7">
        <v>7</v>
      </c>
      <c r="C7">
        <v>24</v>
      </c>
      <c r="F7" s="8"/>
      <c r="G7" s="9"/>
    </row>
    <row r="8" spans="1:12" x14ac:dyDescent="0.2">
      <c r="A8" s="7">
        <v>8</v>
      </c>
      <c r="B8" s="7">
        <v>8</v>
      </c>
      <c r="C8">
        <v>25</v>
      </c>
      <c r="G8" s="9"/>
      <c r="I8" t="s">
        <v>27</v>
      </c>
    </row>
    <row r="9" spans="1:12" x14ac:dyDescent="0.2">
      <c r="A9" s="7">
        <v>9</v>
      </c>
      <c r="B9" s="7">
        <v>9</v>
      </c>
      <c r="C9">
        <v>26</v>
      </c>
      <c r="G9">
        <v>1</v>
      </c>
      <c r="H9">
        <v>2</v>
      </c>
      <c r="I9">
        <v>3</v>
      </c>
      <c r="J9">
        <v>4</v>
      </c>
      <c r="K9" t="s">
        <v>31</v>
      </c>
    </row>
    <row r="10" spans="1:12" x14ac:dyDescent="0.2">
      <c r="A10">
        <v>10</v>
      </c>
      <c r="B10">
        <v>10</v>
      </c>
      <c r="C10">
        <v>27</v>
      </c>
      <c r="F10">
        <v>1</v>
      </c>
      <c r="G10" s="10" t="s">
        <v>26</v>
      </c>
      <c r="H10">
        <f>IF(G3&gt;=G2,1,0)</f>
        <v>1</v>
      </c>
      <c r="I10">
        <f>IF(G4&gt;=G2,1,0)</f>
        <v>1</v>
      </c>
      <c r="J10">
        <f>IF(G5&gt;=G2,1,0)</f>
        <v>1</v>
      </c>
      <c r="K10" t="b">
        <f>IF(OR(SUM(H10:J10)=5,G3=DATE(2900,1,1)),FALSE,TRUE)</f>
        <v>0</v>
      </c>
    </row>
    <row r="11" spans="1:12" x14ac:dyDescent="0.2">
      <c r="A11">
        <v>11</v>
      </c>
      <c r="B11">
        <v>11</v>
      </c>
      <c r="C11">
        <v>28</v>
      </c>
      <c r="F11">
        <v>2</v>
      </c>
      <c r="G11">
        <f>IF(G2&gt;=G3,1,0)</f>
        <v>1</v>
      </c>
      <c r="H11" s="10" t="s">
        <v>26</v>
      </c>
      <c r="I11">
        <f>IF(G4&gt;=G3,1,0)</f>
        <v>1</v>
      </c>
      <c r="J11">
        <f>IF(G5&gt;=G3,1,0)</f>
        <v>1</v>
      </c>
      <c r="K11" t="b">
        <f>IF(OR(SUM(I11:J11)=4,G4=DATE(2900,1,1)),FALSE,TRUE)</f>
        <v>0</v>
      </c>
    </row>
    <row r="12" spans="1:12" x14ac:dyDescent="0.2">
      <c r="A12">
        <v>12</v>
      </c>
      <c r="B12">
        <v>12</v>
      </c>
      <c r="C12">
        <v>29</v>
      </c>
      <c r="F12">
        <v>3</v>
      </c>
      <c r="G12">
        <f>IF(G2&gt;=G4,1,0)</f>
        <v>1</v>
      </c>
      <c r="H12">
        <f>IF(G3&gt;=G4,1,0)</f>
        <v>1</v>
      </c>
      <c r="I12" s="10" t="s">
        <v>26</v>
      </c>
      <c r="J12">
        <f>IF(G5&gt;=G4,1,0)</f>
        <v>1</v>
      </c>
      <c r="K12" t="b">
        <f>IF(OR(SUM(J12:J12)=3,G5=DATE(2900,1,1)),FALSE,TRUE)</f>
        <v>0</v>
      </c>
    </row>
    <row r="13" spans="1:12" x14ac:dyDescent="0.2">
      <c r="A13">
        <v>13</v>
      </c>
      <c r="F13">
        <v>4</v>
      </c>
      <c r="G13">
        <f>IF(G2&gt;=G5,1,0)</f>
        <v>1</v>
      </c>
      <c r="H13">
        <f>IF(G3&gt;=G5,1,0)</f>
        <v>1</v>
      </c>
      <c r="I13">
        <f>IF(G4&gt;=G5,1,0)</f>
        <v>1</v>
      </c>
      <c r="J13" s="10" t="s">
        <v>26</v>
      </c>
    </row>
    <row r="14" spans="1:12" x14ac:dyDescent="0.2">
      <c r="A14">
        <v>14</v>
      </c>
    </row>
    <row r="15" spans="1:12" x14ac:dyDescent="0.2">
      <c r="A15">
        <v>15</v>
      </c>
      <c r="L15" s="10"/>
    </row>
    <row r="16" spans="1:12" x14ac:dyDescent="0.2">
      <c r="A16">
        <v>16</v>
      </c>
    </row>
    <row r="17" spans="1:9" x14ac:dyDescent="0.2">
      <c r="A17">
        <v>17</v>
      </c>
      <c r="H17" s="8" t="s">
        <v>28</v>
      </c>
      <c r="I17" t="b">
        <f>IF(OR(K10,K11,K12),TRUE,FALSE)</f>
        <v>0</v>
      </c>
    </row>
    <row r="18" spans="1:9" x14ac:dyDescent="0.2">
      <c r="A18">
        <v>18</v>
      </c>
    </row>
    <row r="19" spans="1:9" x14ac:dyDescent="0.2">
      <c r="A19">
        <v>19</v>
      </c>
    </row>
    <row r="20" spans="1:9" x14ac:dyDescent="0.2">
      <c r="A20">
        <v>20</v>
      </c>
    </row>
    <row r="21" spans="1:9" x14ac:dyDescent="0.2">
      <c r="A21">
        <v>21</v>
      </c>
    </row>
    <row r="22" spans="1:9" x14ac:dyDescent="0.2">
      <c r="A22">
        <v>22</v>
      </c>
    </row>
    <row r="23" spans="1:9" x14ac:dyDescent="0.2">
      <c r="A23">
        <v>23</v>
      </c>
    </row>
    <row r="24" spans="1:9" x14ac:dyDescent="0.2">
      <c r="A24">
        <v>24</v>
      </c>
      <c r="G24" s="9"/>
    </row>
    <row r="25" spans="1:9" x14ac:dyDescent="0.2">
      <c r="A25">
        <v>25</v>
      </c>
    </row>
    <row r="26" spans="1:9" x14ac:dyDescent="0.2">
      <c r="A26">
        <v>26</v>
      </c>
      <c r="G26" s="9"/>
    </row>
    <row r="27" spans="1:9" x14ac:dyDescent="0.2">
      <c r="A27">
        <v>27</v>
      </c>
    </row>
    <row r="28" spans="1:9" x14ac:dyDescent="0.2">
      <c r="A28">
        <v>28</v>
      </c>
      <c r="G28" s="9"/>
    </row>
    <row r="29" spans="1:9" x14ac:dyDescent="0.2">
      <c r="A29">
        <v>29</v>
      </c>
      <c r="G29" s="9"/>
    </row>
    <row r="30" spans="1:9" x14ac:dyDescent="0.2">
      <c r="A30">
        <v>30</v>
      </c>
      <c r="G30" s="9"/>
    </row>
    <row r="31" spans="1:9" x14ac:dyDescent="0.2">
      <c r="A31">
        <v>31</v>
      </c>
      <c r="G31" s="9"/>
    </row>
    <row r="32" spans="1:9" x14ac:dyDescent="0.2">
      <c r="G32" s="9"/>
    </row>
    <row r="33" spans="7:7" x14ac:dyDescent="0.2">
      <c r="G33" s="9"/>
    </row>
    <row r="34" spans="7:7" x14ac:dyDescent="0.2">
      <c r="G34" s="9"/>
    </row>
    <row r="35" spans="7:7" x14ac:dyDescent="0.2">
      <c r="G35" s="9"/>
    </row>
    <row r="36" spans="7:7" x14ac:dyDescent="0.2">
      <c r="G36" s="9"/>
    </row>
    <row r="37" spans="7:7" x14ac:dyDescent="0.2">
      <c r="G37" s="9"/>
    </row>
    <row r="38" spans="7:7" x14ac:dyDescent="0.2">
      <c r="G38" s="9"/>
    </row>
    <row r="39" spans="7:7" x14ac:dyDescent="0.2">
      <c r="G39" s="9"/>
    </row>
    <row r="40" spans="7:7" x14ac:dyDescent="0.2">
      <c r="G40" s="9"/>
    </row>
    <row r="41" spans="7:7" x14ac:dyDescent="0.2">
      <c r="G4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E0A8-9E62-4083-BC5B-B2454F2FFCF0}">
  <dimension ref="A1:B4"/>
  <sheetViews>
    <sheetView workbookViewId="0"/>
  </sheetViews>
  <sheetFormatPr defaultRowHeight="12.75" x14ac:dyDescent="0.2"/>
  <cols>
    <col min="1" max="1" width="6.7109375" bestFit="1" customWidth="1"/>
  </cols>
  <sheetData>
    <row r="1" spans="1:2" x14ac:dyDescent="0.2">
      <c r="A1" s="6" t="s">
        <v>0</v>
      </c>
      <c r="B1" s="6" t="s">
        <v>1</v>
      </c>
    </row>
    <row r="2" spans="1:2" x14ac:dyDescent="0.2">
      <c r="A2" s="5">
        <v>43617</v>
      </c>
      <c r="B2" t="s">
        <v>2</v>
      </c>
    </row>
    <row r="3" spans="1:2" x14ac:dyDescent="0.2">
      <c r="A3" s="5">
        <v>43801</v>
      </c>
      <c r="B3" t="s">
        <v>35</v>
      </c>
    </row>
    <row r="4" spans="1:2" x14ac:dyDescent="0.2">
      <c r="A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Expense Allowance Table</vt:lpstr>
      <vt:lpstr>hiddenData</vt:lpstr>
      <vt:lpstr>Version History</vt:lpstr>
    </vt:vector>
  </TitlesOfParts>
  <Company>AITF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Dayna Misener</dc:creator>
  <cp:lastModifiedBy>Roger Lindenbach</cp:lastModifiedBy>
  <cp:lastPrinted>2019-12-02T19:51:44Z</cp:lastPrinted>
  <dcterms:created xsi:type="dcterms:W3CDTF">2018-09-27T14:32:59Z</dcterms:created>
  <dcterms:modified xsi:type="dcterms:W3CDTF">2019-12-02T20:00:50Z</dcterms:modified>
</cp:coreProperties>
</file>