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LL Template Documents\Milestone, Reporting &amp; Payment Schedules\"/>
    </mc:Choice>
  </mc:AlternateContent>
  <xr:revisionPtr revIDLastSave="0" documentId="13_ncr:1_{D9997181-A7D3-427C-99EA-672C1E01DBD3}" xr6:coauthVersionLast="44" xr6:coauthVersionMax="44" xr10:uidLastSave="{00000000-0000-0000-0000-000000000000}"/>
  <workbookProtection workbookAlgorithmName="SHA-512" workbookHashValue="DjnTX0t5eyC05HPdpP3/JBHEjKnvOK4ZzY0GFzJjV+Cve+rywp5lQUMKtDGQWAQmiWYNTyCOpFG4E7lGNQyJ6Q==" workbookSaltValue="xCFmcr/3+fG1O4ry27JhbQ==" workbookSpinCount="100000" lockStructure="1"/>
  <bookViews>
    <workbookView xWindow="-120" yWindow="-120" windowWidth="29040" windowHeight="15840" xr2:uid="{00000000-000D-0000-FFFF-FFFF00000000}"/>
  </bookViews>
  <sheets>
    <sheet name="Expense Allowance Table" sheetId="4" r:id="rId1"/>
    <sheet name="hiddenData" sheetId="8" state="hidden" r:id="rId2"/>
    <sheet name="Version History" sheetId="6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41" i="4" l="1"/>
  <c r="M7" i="4" l="1"/>
  <c r="M32" i="4" l="1"/>
  <c r="I37" i="4"/>
  <c r="J37" i="4"/>
  <c r="K37" i="4"/>
  <c r="G7" i="8" l="1"/>
  <c r="G6" i="8"/>
  <c r="G5" i="8"/>
  <c r="G4" i="8"/>
  <c r="G3" i="8"/>
  <c r="G2" i="8"/>
  <c r="G16" i="8" l="1"/>
  <c r="L11" i="8"/>
  <c r="I7" i="8"/>
  <c r="L12" i="4" l="1"/>
  <c r="L17" i="4"/>
  <c r="L22" i="4"/>
  <c r="L27" i="4"/>
  <c r="L32" i="4"/>
  <c r="L7" i="4"/>
  <c r="L37" i="4" l="1"/>
  <c r="N32" i="4"/>
  <c r="I6" i="8" l="1"/>
  <c r="I2" i="8"/>
  <c r="I3" i="8"/>
  <c r="I4" i="8"/>
  <c r="I5" i="8"/>
  <c r="K2" i="8" l="1"/>
  <c r="A42" i="4" s="1"/>
  <c r="G12" i="8"/>
  <c r="I11" i="8"/>
  <c r="L12" i="8"/>
  <c r="H11" i="8"/>
  <c r="H14" i="8"/>
  <c r="H16" i="8"/>
  <c r="L13" i="8"/>
  <c r="J13" i="8"/>
  <c r="G14" i="8"/>
  <c r="I14" i="8"/>
  <c r="J11" i="8"/>
  <c r="J16" i="8"/>
  <c r="J12" i="8"/>
  <c r="L14" i="8"/>
  <c r="G13" i="8"/>
  <c r="I12" i="8"/>
  <c r="H13" i="8"/>
  <c r="I16" i="8"/>
  <c r="K13" i="8"/>
  <c r="K14" i="8"/>
  <c r="I15" i="8"/>
  <c r="K16" i="8"/>
  <c r="K11" i="8"/>
  <c r="L15" i="8"/>
  <c r="N15" i="8" s="1"/>
  <c r="G15" i="8"/>
  <c r="H15" i="8"/>
  <c r="K12" i="8"/>
  <c r="J15" i="8"/>
  <c r="N7" i="4"/>
  <c r="M12" i="4"/>
  <c r="N12" i="4" s="1"/>
  <c r="M17" i="4"/>
  <c r="N17" i="4" s="1"/>
  <c r="M22" i="4"/>
  <c r="N22" i="4" s="1"/>
  <c r="M27" i="4"/>
  <c r="N27" i="4" s="1"/>
  <c r="N13" i="8" l="1"/>
  <c r="N14" i="8"/>
  <c r="N12" i="8"/>
  <c r="N11" i="8"/>
  <c r="I19" i="8" l="1"/>
</calcChain>
</file>

<file path=xl/sharedStrings.xml><?xml version="1.0" encoding="utf-8"?>
<sst xmlns="http://schemas.openxmlformats.org/spreadsheetml/2006/main" count="49" uniqueCount="41">
  <si>
    <t>Date</t>
  </si>
  <si>
    <t>Notes</t>
  </si>
  <si>
    <t>Milestone Number</t>
  </si>
  <si>
    <t>Report Due Date</t>
  </si>
  <si>
    <t>Milestone 1</t>
  </si>
  <si>
    <t>Milestone 2</t>
  </si>
  <si>
    <t>Milestone 3</t>
  </si>
  <si>
    <t>Milestone 4</t>
  </si>
  <si>
    <t>Milestone 5</t>
  </si>
  <si>
    <t>Milestone 6</t>
  </si>
  <si>
    <t>TOTALS</t>
  </si>
  <si>
    <t>Milestone 1 Completion Date:</t>
  </si>
  <si>
    <t>Milestone 2 Completion Date:</t>
  </si>
  <si>
    <t>Milestone 3 Completion Date:</t>
  </si>
  <si>
    <t>Milestone 4 Completion Date:</t>
  </si>
  <si>
    <t>Milestone 5 Completion Date:</t>
  </si>
  <si>
    <t>Milestone 6 Completion Date:</t>
  </si>
  <si>
    <t>-</t>
  </si>
  <si>
    <t>Is X Greater than Y?</t>
  </si>
  <si>
    <t>Dates out of order:</t>
  </si>
  <si>
    <t>30 Days Apart?</t>
  </si>
  <si>
    <t>Total</t>
  </si>
  <si>
    <t>Greater?</t>
  </si>
  <si>
    <t>TOTAL PROJECT COST</t>
  </si>
  <si>
    <t>dd</t>
  </si>
  <si>
    <t>mm</t>
  </si>
  <si>
    <t>yy</t>
  </si>
  <si>
    <t>Milestone Start Date</t>
  </si>
  <si>
    <t>Milestone Completion Date</t>
  </si>
  <si>
    <t>Description of Milestone and the Related Deliverable(s), and Description of In-Kind Resources and Method of Valuating</t>
  </si>
  <si>
    <t>Please order Milestones by Completion Date, Milestones must not start before the execution of</t>
  </si>
  <si>
    <t>the agreement, and Completion Dates must be at least 30 days apart.</t>
  </si>
  <si>
    <t>First Version; table based off of PDP MRP Excel Template</t>
  </si>
  <si>
    <t>Alberta Innovates Investment</t>
  </si>
  <si>
    <t>Total Value of Milestone</t>
  </si>
  <si>
    <t>All amounts must be stated in Canadian Dollars.</t>
  </si>
  <si>
    <t>Alberta Applicant Minimum 25% Cash Contribution</t>
  </si>
  <si>
    <t>Alberta Applicant Minimum 25% In Kind Contribution</t>
  </si>
  <si>
    <t>*Expected Payment Date by Alberta Innovates</t>
  </si>
  <si>
    <t>*Contingent on our review and approval of the related report, which may be delayed if AI requires</t>
  </si>
  <si>
    <t xml:space="preserve">additional information from the Applicant, or if sections of the report are incomplete.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</si>
</sst>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164" formatCode="&quot;$&quot;#,##0.00"/>
    <numFmt numFmtId="165" formatCode="0#"/>
  </numFmts>
  <fonts count="11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2"/>
      <name val="Arial"/>
      <family val="2"/>
    </font>
    <font>
      <b/>
      <sz val="10"/>
      <color rgb="FFFF0000"/>
      <name val="Arial"/>
      <family val="2"/>
    </font>
    <font>
      <b/>
      <sz val="12"/>
      <color theme="1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theme="0" tint="-0.499984740745262"/>
      </right>
      <top style="thin">
        <color indexed="64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thin">
        <color indexed="64"/>
      </top>
      <bottom/>
      <diagonal/>
    </border>
    <border>
      <left style="hair">
        <color theme="0" tint="-0.499984740745262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theme="0" tint="-0.499984740745262"/>
      </right>
      <top/>
      <bottom/>
      <diagonal/>
    </border>
    <border>
      <left style="hair">
        <color theme="0" tint="-0.499984740745262"/>
      </left>
      <right style="hair">
        <color theme="0" tint="-0.499984740745262"/>
      </right>
      <top/>
      <bottom/>
      <diagonal/>
    </border>
    <border>
      <left style="hair">
        <color theme="0" tint="-0.499984740745262"/>
      </left>
      <right style="thin">
        <color indexed="64"/>
      </right>
      <top/>
      <bottom/>
      <diagonal/>
    </border>
    <border>
      <left style="thin">
        <color indexed="64"/>
      </left>
      <right style="hair">
        <color theme="0" tint="-0.499984740745262"/>
      </right>
      <top/>
      <bottom style="thin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thin">
        <color indexed="64"/>
      </bottom>
      <diagonal/>
    </border>
    <border>
      <left style="hair">
        <color theme="0" tint="-0.499984740745262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theme="0" tint="-0.499984740745262"/>
      </right>
      <top/>
      <bottom style="medium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medium">
        <color indexed="64"/>
      </bottom>
      <diagonal/>
    </border>
    <border>
      <left style="hair">
        <color theme="0" tint="-0.499984740745262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88">
    <xf numFmtId="0" fontId="0" fillId="0" borderId="0" xfId="0"/>
    <xf numFmtId="17" fontId="0" fillId="0" borderId="0" xfId="0" applyNumberFormat="1"/>
    <xf numFmtId="0" fontId="4" fillId="0" borderId="0" xfId="0" applyFont="1"/>
    <xf numFmtId="165" fontId="0" fillId="0" borderId="0" xfId="0" applyNumberFormat="1"/>
    <xf numFmtId="0" fontId="0" fillId="0" borderId="0" xfId="0" applyAlignment="1">
      <alignment horizontal="right"/>
    </xf>
    <xf numFmtId="14" fontId="0" fillId="0" borderId="0" xfId="0" applyNumberFormat="1"/>
    <xf numFmtId="14" fontId="0" fillId="0" borderId="0" xfId="0" quotePrefix="1" applyNumberFormat="1" applyAlignment="1">
      <alignment horizontal="center"/>
    </xf>
    <xf numFmtId="0" fontId="0" fillId="2" borderId="0" xfId="0" applyFont="1" applyFill="1" applyProtection="1"/>
    <xf numFmtId="14" fontId="0" fillId="2" borderId="0" xfId="0" applyNumberFormat="1" applyFont="1" applyFill="1" applyAlignment="1" applyProtection="1">
      <alignment horizontal="center"/>
    </xf>
    <xf numFmtId="42" fontId="0" fillId="2" borderId="0" xfId="0" applyNumberFormat="1" applyFont="1" applyFill="1" applyProtection="1"/>
    <xf numFmtId="0" fontId="7" fillId="3" borderId="1" xfId="0" applyFont="1" applyFill="1" applyBorder="1" applyAlignment="1" applyProtection="1">
      <alignment horizontal="center" vertical="center" wrapText="1"/>
    </xf>
    <xf numFmtId="0" fontId="7" fillId="3" borderId="2" xfId="0" applyFont="1" applyFill="1" applyBorder="1" applyAlignment="1" applyProtection="1">
      <alignment horizontal="center" vertical="center" wrapText="1"/>
    </xf>
    <xf numFmtId="0" fontId="7" fillId="3" borderId="11" xfId="0" applyFont="1" applyFill="1" applyBorder="1" applyAlignment="1" applyProtection="1">
      <alignment horizontal="center" vertical="center" wrapText="1"/>
    </xf>
    <xf numFmtId="0" fontId="10" fillId="3" borderId="19" xfId="0" applyFont="1" applyFill="1" applyBorder="1" applyAlignment="1" applyProtection="1">
      <alignment horizontal="center" vertical="center" wrapText="1"/>
    </xf>
    <xf numFmtId="0" fontId="10" fillId="3" borderId="20" xfId="0" applyFont="1" applyFill="1" applyBorder="1" applyAlignment="1" applyProtection="1">
      <alignment horizontal="center" vertical="center" wrapText="1"/>
    </xf>
    <xf numFmtId="0" fontId="10" fillId="3" borderId="18" xfId="0" applyFont="1" applyFill="1" applyBorder="1" applyAlignment="1" applyProtection="1">
      <alignment horizontal="center" vertical="center" wrapText="1"/>
    </xf>
    <xf numFmtId="0" fontId="6" fillId="2" borderId="0" xfId="0" applyFont="1" applyFill="1" applyAlignment="1" applyProtection="1">
      <alignment horizontal="right"/>
    </xf>
    <xf numFmtId="0" fontId="7" fillId="3" borderId="6" xfId="0" applyFont="1" applyFill="1" applyBorder="1" applyAlignment="1" applyProtection="1">
      <alignment horizontal="center" vertical="center" wrapText="1"/>
    </xf>
    <xf numFmtId="0" fontId="8" fillId="2" borderId="0" xfId="0" applyFont="1" applyFill="1" applyAlignment="1" applyProtection="1"/>
    <xf numFmtId="164" fontId="0" fillId="3" borderId="17" xfId="1" applyNumberFormat="1" applyFont="1" applyFill="1" applyBorder="1" applyAlignment="1" applyProtection="1">
      <alignment horizontal="center" vertical="center"/>
    </xf>
    <xf numFmtId="14" fontId="1" fillId="3" borderId="11" xfId="1" applyNumberFormat="1" applyFont="1" applyFill="1" applyBorder="1" applyAlignment="1" applyProtection="1">
      <alignment horizontal="center" vertical="center"/>
    </xf>
    <xf numFmtId="14" fontId="1" fillId="3" borderId="7" xfId="1" applyNumberFormat="1" applyFont="1" applyFill="1" applyBorder="1" applyAlignment="1" applyProtection="1">
      <alignment horizontal="center" vertical="center"/>
    </xf>
    <xf numFmtId="164" fontId="0" fillId="3" borderId="2" xfId="1" applyNumberFormat="1" applyFont="1" applyFill="1" applyBorder="1" applyAlignment="1" applyProtection="1">
      <alignment horizontal="center" vertical="center"/>
    </xf>
    <xf numFmtId="0" fontId="8" fillId="2" borderId="0" xfId="0" applyFont="1" applyFill="1" applyProtection="1"/>
    <xf numFmtId="0" fontId="1" fillId="2" borderId="0" xfId="0" applyFont="1" applyFill="1" applyAlignment="1" applyProtection="1"/>
    <xf numFmtId="0" fontId="0" fillId="0" borderId="0" xfId="0" applyFont="1" applyProtection="1"/>
    <xf numFmtId="0" fontId="1" fillId="2" borderId="0" xfId="0" applyFont="1" applyFill="1" applyProtection="1"/>
    <xf numFmtId="14" fontId="0" fillId="0" borderId="0" xfId="0" applyNumberFormat="1" applyFont="1" applyAlignment="1" applyProtection="1">
      <alignment horizontal="center"/>
    </xf>
    <xf numFmtId="42" fontId="0" fillId="0" borderId="0" xfId="0" applyNumberFormat="1" applyFont="1" applyProtection="1"/>
    <xf numFmtId="14" fontId="9" fillId="4" borderId="0" xfId="1" applyNumberFormat="1" applyFont="1" applyFill="1" applyBorder="1" applyAlignment="1" applyProtection="1">
      <alignment horizontal="center" vertical="center"/>
    </xf>
    <xf numFmtId="14" fontId="9" fillId="4" borderId="8" xfId="1" applyNumberFormat="1" applyFont="1" applyFill="1" applyBorder="1" applyAlignment="1" applyProtection="1">
      <alignment horizontal="center" vertical="center"/>
    </xf>
    <xf numFmtId="14" fontId="9" fillId="4" borderId="31" xfId="1" applyNumberFormat="1" applyFont="1" applyFill="1" applyBorder="1" applyAlignment="1" applyProtection="1">
      <alignment horizontal="center" vertical="center"/>
    </xf>
    <xf numFmtId="14" fontId="9" fillId="4" borderId="30" xfId="1" applyNumberFormat="1" applyFont="1" applyFill="1" applyBorder="1" applyAlignment="1" applyProtection="1">
      <alignment horizontal="center" vertical="center"/>
    </xf>
    <xf numFmtId="14" fontId="1" fillId="3" borderId="11" xfId="1" applyNumberFormat="1" applyFont="1" applyFill="1" applyBorder="1" applyAlignment="1" applyProtection="1">
      <alignment horizontal="center" vertical="center"/>
    </xf>
    <xf numFmtId="14" fontId="1" fillId="3" borderId="39" xfId="1" applyNumberFormat="1" applyFont="1" applyFill="1" applyBorder="1" applyAlignment="1" applyProtection="1">
      <alignment horizontal="center" vertical="center"/>
    </xf>
    <xf numFmtId="14" fontId="1" fillId="3" borderId="7" xfId="1" applyNumberFormat="1" applyFont="1" applyFill="1" applyBorder="1" applyAlignment="1" applyProtection="1">
      <alignment horizontal="center" vertical="center"/>
    </xf>
    <xf numFmtId="14" fontId="1" fillId="3" borderId="40" xfId="1" applyNumberFormat="1" applyFont="1" applyFill="1" applyBorder="1" applyAlignment="1" applyProtection="1">
      <alignment horizontal="center" vertical="center"/>
    </xf>
    <xf numFmtId="164" fontId="0" fillId="3" borderId="17" xfId="1" applyNumberFormat="1" applyFont="1" applyFill="1" applyBorder="1" applyAlignment="1" applyProtection="1">
      <alignment horizontal="center" vertical="center"/>
    </xf>
    <xf numFmtId="164" fontId="0" fillId="3" borderId="13" xfId="1" applyNumberFormat="1" applyFont="1" applyFill="1" applyBorder="1" applyAlignment="1" applyProtection="1">
      <alignment horizontal="center" vertical="center"/>
    </xf>
    <xf numFmtId="164" fontId="0" fillId="2" borderId="1" xfId="1" applyNumberFormat="1" applyFont="1" applyFill="1" applyBorder="1" applyAlignment="1" applyProtection="1">
      <alignment horizontal="center" vertical="center"/>
      <protection locked="0"/>
    </xf>
    <xf numFmtId="164" fontId="0" fillId="2" borderId="10" xfId="1" applyNumberFormat="1" applyFont="1" applyFill="1" applyBorder="1" applyAlignment="1" applyProtection="1">
      <alignment horizontal="center" vertical="center"/>
      <protection locked="0"/>
    </xf>
    <xf numFmtId="164" fontId="0" fillId="2" borderId="2" xfId="1" applyNumberFormat="1" applyFont="1" applyFill="1" applyBorder="1" applyAlignment="1" applyProtection="1">
      <alignment horizontal="center" vertical="center"/>
      <protection locked="0"/>
    </xf>
    <xf numFmtId="164" fontId="0" fillId="2" borderId="14" xfId="1" applyNumberFormat="1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Border="1" applyAlignment="1" applyProtection="1">
      <alignment horizontal="right" vertical="center"/>
    </xf>
    <xf numFmtId="164" fontId="0" fillId="3" borderId="32" xfId="1" applyNumberFormat="1" applyFont="1" applyFill="1" applyBorder="1" applyAlignment="1" applyProtection="1">
      <alignment horizontal="center" vertical="center"/>
    </xf>
    <xf numFmtId="164" fontId="0" fillId="3" borderId="6" xfId="1" applyNumberFormat="1" applyFont="1" applyFill="1" applyBorder="1" applyAlignment="1" applyProtection="1">
      <alignment horizontal="center" vertical="center"/>
    </xf>
    <xf numFmtId="164" fontId="0" fillId="3" borderId="9" xfId="1" applyNumberFormat="1" applyFont="1" applyFill="1" applyBorder="1" applyAlignment="1" applyProtection="1">
      <alignment horizontal="center" vertical="center"/>
    </xf>
    <xf numFmtId="164" fontId="0" fillId="3" borderId="33" xfId="1" applyNumberFormat="1" applyFont="1" applyFill="1" applyBorder="1" applyAlignment="1" applyProtection="1">
      <alignment horizontal="center" vertical="center"/>
    </xf>
    <xf numFmtId="164" fontId="0" fillId="3" borderId="1" xfId="1" applyNumberFormat="1" applyFont="1" applyFill="1" applyBorder="1" applyAlignment="1" applyProtection="1">
      <alignment horizontal="center" vertical="center"/>
    </xf>
    <xf numFmtId="164" fontId="0" fillId="3" borderId="10" xfId="1" applyNumberFormat="1" applyFont="1" applyFill="1" applyBorder="1" applyAlignment="1" applyProtection="1">
      <alignment horizontal="center" vertical="center"/>
    </xf>
    <xf numFmtId="164" fontId="0" fillId="3" borderId="34" xfId="1" applyNumberFormat="1" applyFont="1" applyFill="1" applyBorder="1" applyAlignment="1" applyProtection="1">
      <alignment horizontal="center" vertical="center"/>
    </xf>
    <xf numFmtId="164" fontId="0" fillId="3" borderId="2" xfId="1" applyNumberFormat="1" applyFont="1" applyFill="1" applyBorder="1" applyAlignment="1" applyProtection="1">
      <alignment horizontal="center" vertical="center"/>
    </xf>
    <xf numFmtId="164" fontId="0" fillId="3" borderId="14" xfId="1" applyNumberFormat="1" applyFont="1" applyFill="1" applyBorder="1" applyAlignment="1" applyProtection="1">
      <alignment horizontal="center" vertical="center"/>
    </xf>
    <xf numFmtId="164" fontId="0" fillId="4" borderId="35" xfId="1" applyNumberFormat="1" applyFont="1" applyFill="1" applyBorder="1" applyAlignment="1" applyProtection="1">
      <alignment horizontal="center" vertical="center"/>
    </xf>
    <xf numFmtId="164" fontId="0" fillId="4" borderId="17" xfId="1" applyNumberFormat="1" applyFont="1" applyFill="1" applyBorder="1" applyAlignment="1" applyProtection="1">
      <alignment horizontal="center" vertical="center"/>
    </xf>
    <xf numFmtId="164" fontId="0" fillId="4" borderId="13" xfId="1" applyNumberFormat="1" applyFont="1" applyFill="1" applyBorder="1" applyAlignment="1" applyProtection="1">
      <alignment horizontal="center" vertical="center"/>
    </xf>
    <xf numFmtId="164" fontId="0" fillId="2" borderId="11" xfId="1" applyNumberFormat="1" applyFont="1" applyFill="1" applyBorder="1" applyAlignment="1" applyProtection="1">
      <alignment horizontal="center" vertical="center"/>
      <protection locked="0"/>
    </xf>
    <xf numFmtId="0" fontId="3" fillId="2" borderId="21" xfId="0" applyFont="1" applyFill="1" applyBorder="1" applyAlignment="1" applyProtection="1">
      <alignment horizontal="center" vertical="center"/>
      <protection locked="0"/>
    </xf>
    <xf numFmtId="0" fontId="3" fillId="2" borderId="24" xfId="0" applyFont="1" applyFill="1" applyBorder="1" applyAlignment="1" applyProtection="1">
      <alignment horizontal="center" vertical="center"/>
      <protection locked="0"/>
    </xf>
    <xf numFmtId="0" fontId="3" fillId="2" borderId="27" xfId="0" applyFont="1" applyFill="1" applyBorder="1" applyAlignment="1" applyProtection="1">
      <alignment horizontal="center" vertical="center"/>
      <protection locked="0"/>
    </xf>
    <xf numFmtId="0" fontId="3" fillId="2" borderId="22" xfId="0" applyFont="1" applyFill="1" applyBorder="1" applyAlignment="1" applyProtection="1">
      <alignment horizontal="center" vertical="center"/>
      <protection locked="0"/>
    </xf>
    <xf numFmtId="0" fontId="3" fillId="2" borderId="25" xfId="0" applyFont="1" applyFill="1" applyBorder="1" applyAlignment="1" applyProtection="1">
      <alignment horizontal="center" vertical="center"/>
      <protection locked="0"/>
    </xf>
    <xf numFmtId="0" fontId="3" fillId="2" borderId="28" xfId="0" applyFont="1" applyFill="1" applyBorder="1" applyAlignment="1" applyProtection="1">
      <alignment horizontal="center" vertical="center"/>
      <protection locked="0"/>
    </xf>
    <xf numFmtId="0" fontId="3" fillId="2" borderId="23" xfId="0" applyFont="1" applyFill="1" applyBorder="1" applyAlignment="1" applyProtection="1">
      <alignment horizontal="center" vertical="center"/>
      <protection locked="0"/>
    </xf>
    <xf numFmtId="0" fontId="3" fillId="2" borderId="26" xfId="0" applyFont="1" applyFill="1" applyBorder="1" applyAlignment="1" applyProtection="1">
      <alignment horizontal="center" vertical="center"/>
      <protection locked="0"/>
    </xf>
    <xf numFmtId="0" fontId="3" fillId="2" borderId="29" xfId="0" applyFont="1" applyFill="1" applyBorder="1" applyAlignment="1" applyProtection="1">
      <alignment horizontal="center" vertical="center"/>
      <protection locked="0"/>
    </xf>
    <xf numFmtId="0" fontId="3" fillId="2" borderId="38" xfId="0" applyFont="1" applyFill="1" applyBorder="1" applyAlignment="1" applyProtection="1">
      <alignment horizontal="center" vertical="center"/>
      <protection locked="0"/>
    </xf>
    <xf numFmtId="164" fontId="0" fillId="2" borderId="39" xfId="1" applyNumberFormat="1" applyFont="1" applyFill="1" applyBorder="1" applyAlignment="1" applyProtection="1">
      <alignment horizontal="center" vertical="center"/>
      <protection locked="0"/>
    </xf>
    <xf numFmtId="0" fontId="3" fillId="2" borderId="36" xfId="0" applyFont="1" applyFill="1" applyBorder="1" applyAlignment="1" applyProtection="1">
      <alignment horizontal="center" vertical="center"/>
      <protection locked="0"/>
    </xf>
    <xf numFmtId="0" fontId="3" fillId="2" borderId="37" xfId="0" applyFont="1" applyFill="1" applyBorder="1" applyAlignment="1" applyProtection="1">
      <alignment horizontal="center" vertical="center"/>
      <protection locked="0"/>
    </xf>
    <xf numFmtId="0" fontId="0" fillId="2" borderId="2" xfId="0" applyFont="1" applyFill="1" applyBorder="1" applyAlignment="1" applyProtection="1">
      <alignment horizontal="left" vertical="center" wrapText="1"/>
      <protection locked="0"/>
    </xf>
    <xf numFmtId="0" fontId="2" fillId="3" borderId="6" xfId="0" applyFont="1" applyFill="1" applyBorder="1" applyAlignment="1" applyProtection="1">
      <alignment horizontal="center" vertical="center" wrapText="1"/>
    </xf>
    <xf numFmtId="0" fontId="2" fillId="3" borderId="9" xfId="0" applyFont="1" applyFill="1" applyBorder="1" applyAlignment="1" applyProtection="1">
      <alignment horizontal="center" vertical="center" wrapText="1"/>
    </xf>
    <xf numFmtId="0" fontId="0" fillId="2" borderId="14" xfId="0" applyFont="1" applyFill="1" applyBorder="1" applyAlignment="1" applyProtection="1">
      <alignment horizontal="left" vertical="center" wrapText="1"/>
      <protection locked="0"/>
    </xf>
    <xf numFmtId="0" fontId="1" fillId="3" borderId="4" xfId="0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 wrapText="1"/>
    </xf>
    <xf numFmtId="0" fontId="1" fillId="3" borderId="5" xfId="0" applyFont="1" applyFill="1" applyBorder="1" applyAlignment="1" applyProtection="1">
      <alignment horizontal="center" vertical="center" wrapText="1"/>
    </xf>
    <xf numFmtId="0" fontId="1" fillId="3" borderId="7" xfId="0" applyFont="1" applyFill="1" applyBorder="1" applyAlignment="1" applyProtection="1">
      <alignment horizontal="center" vertical="center" wrapText="1"/>
    </xf>
    <xf numFmtId="0" fontId="1" fillId="3" borderId="15" xfId="0" applyFont="1" applyFill="1" applyBorder="1" applyAlignment="1" applyProtection="1">
      <alignment horizontal="center" vertical="center" wrapText="1"/>
    </xf>
    <xf numFmtId="0" fontId="1" fillId="3" borderId="11" xfId="0" applyFont="1" applyFill="1" applyBorder="1" applyAlignment="1" applyProtection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</xf>
    <xf numFmtId="0" fontId="1" fillId="3" borderId="16" xfId="0" applyFont="1" applyFill="1" applyBorder="1" applyAlignment="1" applyProtection="1">
      <alignment horizontal="center" vertical="center" wrapText="1"/>
    </xf>
    <xf numFmtId="0" fontId="1" fillId="3" borderId="17" xfId="0" applyFont="1" applyFill="1" applyBorder="1" applyAlignment="1" applyProtection="1">
      <alignment horizontal="center" vertical="center" wrapText="1"/>
    </xf>
    <xf numFmtId="0" fontId="2" fillId="3" borderId="4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2" fillId="3" borderId="3" xfId="0" applyFont="1" applyFill="1" applyBorder="1" applyAlignment="1" applyProtection="1">
      <alignment horizontal="center" vertical="center" wrapText="1"/>
    </xf>
    <xf numFmtId="0" fontId="0" fillId="2" borderId="0" xfId="0" applyFont="1" applyFill="1" applyAlignment="1" applyProtection="1">
      <alignment horizontal="center"/>
    </xf>
  </cellXfs>
  <cellStyles count="2">
    <cellStyle name="Currency" xfId="1" builtinId="4"/>
    <cellStyle name="Normal" xfId="0" builtinId="0"/>
  </cellStyles>
  <dxfs count="36"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numFmt numFmtId="166" formatCode="0#\-"/>
    </dxf>
    <dxf>
      <numFmt numFmtId="167" formatCode="##\-"/>
    </dxf>
  </dxfs>
  <tableStyles count="0" defaultTableStyle="TableStyleMedium2" defaultPivotStyle="PivotStyleLight16"/>
  <colors>
    <mruColors>
      <color rgb="FFFF505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4C2E2C-59DD-4A26-9006-F7F72F3793F1}">
  <sheetPr>
    <pageSetUpPr fitToPage="1"/>
  </sheetPr>
  <dimension ref="A1:N58"/>
  <sheetViews>
    <sheetView tabSelected="1" view="pageLayout" zoomScaleNormal="100" workbookViewId="0">
      <selection activeCell="J49" sqref="J49"/>
    </sheetView>
  </sheetViews>
  <sheetFormatPr defaultColWidth="0.140625" defaultRowHeight="12.75" x14ac:dyDescent="0.2"/>
  <cols>
    <col min="1" max="1" width="15.28515625" style="25" customWidth="1"/>
    <col min="2" max="2" width="66.28515625" style="27" customWidth="1"/>
    <col min="3" max="4" width="4.140625" style="25" customWidth="1"/>
    <col min="5" max="5" width="4.140625" style="28" customWidth="1"/>
    <col min="6" max="8" width="4.140625" style="25" customWidth="1"/>
    <col min="9" max="14" width="15.28515625" style="25" customWidth="1"/>
    <col min="15" max="16384" width="0.140625" style="25"/>
  </cols>
  <sheetData>
    <row r="1" spans="1:14" ht="12.75" customHeight="1" x14ac:dyDescent="0.2">
      <c r="A1" s="86" t="s">
        <v>2</v>
      </c>
      <c r="B1" s="74" t="s">
        <v>29</v>
      </c>
      <c r="C1" s="84" t="s">
        <v>27</v>
      </c>
      <c r="D1" s="84"/>
      <c r="E1" s="84"/>
      <c r="F1" s="74" t="s">
        <v>28</v>
      </c>
      <c r="G1" s="74"/>
      <c r="H1" s="74"/>
      <c r="I1" s="74" t="s">
        <v>36</v>
      </c>
      <c r="J1" s="74" t="s">
        <v>37</v>
      </c>
      <c r="K1" s="80" t="s">
        <v>33</v>
      </c>
      <c r="L1" s="82" t="s">
        <v>34</v>
      </c>
      <c r="M1" s="78" t="s">
        <v>3</v>
      </c>
      <c r="N1" s="76" t="s">
        <v>38</v>
      </c>
    </row>
    <row r="2" spans="1:14" ht="12.75" customHeight="1" x14ac:dyDescent="0.2">
      <c r="A2" s="71"/>
      <c r="B2" s="75"/>
      <c r="C2" s="85"/>
      <c r="D2" s="85"/>
      <c r="E2" s="85"/>
      <c r="F2" s="75"/>
      <c r="G2" s="75"/>
      <c r="H2" s="75"/>
      <c r="I2" s="75"/>
      <c r="J2" s="75"/>
      <c r="K2" s="81"/>
      <c r="L2" s="83"/>
      <c r="M2" s="79"/>
      <c r="N2" s="77"/>
    </row>
    <row r="3" spans="1:14" ht="12.75" customHeight="1" x14ac:dyDescent="0.2">
      <c r="A3" s="71"/>
      <c r="B3" s="75"/>
      <c r="C3" s="85"/>
      <c r="D3" s="85"/>
      <c r="E3" s="85"/>
      <c r="F3" s="75"/>
      <c r="G3" s="75"/>
      <c r="H3" s="75"/>
      <c r="I3" s="75"/>
      <c r="J3" s="75"/>
      <c r="K3" s="81"/>
      <c r="L3" s="83"/>
      <c r="M3" s="79"/>
      <c r="N3" s="77"/>
    </row>
    <row r="4" spans="1:14" ht="12.75" customHeight="1" x14ac:dyDescent="0.2">
      <c r="A4" s="71"/>
      <c r="B4" s="75"/>
      <c r="C4" s="85"/>
      <c r="D4" s="85"/>
      <c r="E4" s="85"/>
      <c r="F4" s="75"/>
      <c r="G4" s="75"/>
      <c r="H4" s="75"/>
      <c r="I4" s="75"/>
      <c r="J4" s="75"/>
      <c r="K4" s="81"/>
      <c r="L4" s="83"/>
      <c r="M4" s="79"/>
      <c r="N4" s="77"/>
    </row>
    <row r="5" spans="1:14" x14ac:dyDescent="0.2">
      <c r="A5" s="71"/>
      <c r="B5" s="75"/>
      <c r="C5" s="85"/>
      <c r="D5" s="85"/>
      <c r="E5" s="85"/>
      <c r="F5" s="75"/>
      <c r="G5" s="75"/>
      <c r="H5" s="75"/>
      <c r="I5" s="75"/>
      <c r="J5" s="75"/>
      <c r="K5" s="81"/>
      <c r="L5" s="83"/>
      <c r="M5" s="79"/>
      <c r="N5" s="77"/>
    </row>
    <row r="6" spans="1:14" ht="15.75" x14ac:dyDescent="0.2">
      <c r="A6" s="17"/>
      <c r="B6" s="11"/>
      <c r="C6" s="13" t="s">
        <v>24</v>
      </c>
      <c r="D6" s="14" t="s">
        <v>25</v>
      </c>
      <c r="E6" s="15" t="s">
        <v>26</v>
      </c>
      <c r="F6" s="13" t="s">
        <v>24</v>
      </c>
      <c r="G6" s="14" t="s">
        <v>25</v>
      </c>
      <c r="H6" s="15" t="s">
        <v>26</v>
      </c>
      <c r="I6" s="12"/>
      <c r="J6" s="10"/>
      <c r="K6" s="22"/>
      <c r="L6" s="19"/>
      <c r="M6" s="20"/>
      <c r="N6" s="21"/>
    </row>
    <row r="7" spans="1:14" ht="12.75" customHeight="1" x14ac:dyDescent="0.2">
      <c r="A7" s="71" t="s">
        <v>4</v>
      </c>
      <c r="B7" s="70"/>
      <c r="C7" s="57"/>
      <c r="D7" s="60"/>
      <c r="E7" s="63"/>
      <c r="F7" s="57"/>
      <c r="G7" s="60"/>
      <c r="H7" s="63"/>
      <c r="I7" s="56"/>
      <c r="J7" s="39"/>
      <c r="K7" s="41"/>
      <c r="L7" s="37">
        <f>SUM(I7:K11)</f>
        <v>0</v>
      </c>
      <c r="M7" s="33" t="str">
        <f t="shared" ref="M7" si="0">IF(SUM(F7:H11)&gt;19,DATE(H7+2000,G7,F7)+14,"")</f>
        <v/>
      </c>
      <c r="N7" s="35" t="str">
        <f>IF(M7="","",M7+45)</f>
        <v/>
      </c>
    </row>
    <row r="8" spans="1:14" ht="12.75" customHeight="1" x14ac:dyDescent="0.2">
      <c r="A8" s="71"/>
      <c r="B8" s="70"/>
      <c r="C8" s="58"/>
      <c r="D8" s="61"/>
      <c r="E8" s="64"/>
      <c r="F8" s="58"/>
      <c r="G8" s="61"/>
      <c r="H8" s="64"/>
      <c r="I8" s="56"/>
      <c r="J8" s="39"/>
      <c r="K8" s="41"/>
      <c r="L8" s="37"/>
      <c r="M8" s="33"/>
      <c r="N8" s="35"/>
    </row>
    <row r="9" spans="1:14" x14ac:dyDescent="0.2">
      <c r="A9" s="71"/>
      <c r="B9" s="70"/>
      <c r="C9" s="58"/>
      <c r="D9" s="61"/>
      <c r="E9" s="64"/>
      <c r="F9" s="58"/>
      <c r="G9" s="61"/>
      <c r="H9" s="64"/>
      <c r="I9" s="56"/>
      <c r="J9" s="39"/>
      <c r="K9" s="41"/>
      <c r="L9" s="37"/>
      <c r="M9" s="33"/>
      <c r="N9" s="35"/>
    </row>
    <row r="10" spans="1:14" x14ac:dyDescent="0.2">
      <c r="A10" s="71"/>
      <c r="B10" s="70"/>
      <c r="C10" s="58"/>
      <c r="D10" s="61"/>
      <c r="E10" s="64"/>
      <c r="F10" s="58"/>
      <c r="G10" s="61"/>
      <c r="H10" s="64"/>
      <c r="I10" s="56"/>
      <c r="J10" s="39"/>
      <c r="K10" s="41"/>
      <c r="L10" s="37"/>
      <c r="M10" s="33"/>
      <c r="N10" s="35"/>
    </row>
    <row r="11" spans="1:14" x14ac:dyDescent="0.2">
      <c r="A11" s="71"/>
      <c r="B11" s="70"/>
      <c r="C11" s="59"/>
      <c r="D11" s="62"/>
      <c r="E11" s="65"/>
      <c r="F11" s="59"/>
      <c r="G11" s="62"/>
      <c r="H11" s="65"/>
      <c r="I11" s="56"/>
      <c r="J11" s="39"/>
      <c r="K11" s="41"/>
      <c r="L11" s="37"/>
      <c r="M11" s="33"/>
      <c r="N11" s="35"/>
    </row>
    <row r="12" spans="1:14" ht="12.75" customHeight="1" x14ac:dyDescent="0.2">
      <c r="A12" s="71" t="s">
        <v>5</v>
      </c>
      <c r="B12" s="70"/>
      <c r="C12" s="57"/>
      <c r="D12" s="60"/>
      <c r="E12" s="63"/>
      <c r="F12" s="57"/>
      <c r="G12" s="60"/>
      <c r="H12" s="63"/>
      <c r="I12" s="56"/>
      <c r="J12" s="39"/>
      <c r="K12" s="41"/>
      <c r="L12" s="37">
        <f t="shared" ref="L12" si="1">SUM(I12:K16)</f>
        <v>0</v>
      </c>
      <c r="M12" s="33" t="str">
        <f t="shared" ref="M12" si="2">IF(SUM(F12:H16)&gt;19,DATE(H12+2000,G12,F12)+14,"")</f>
        <v/>
      </c>
      <c r="N12" s="35" t="str">
        <f>IF(M12="","",M12+45)</f>
        <v/>
      </c>
    </row>
    <row r="13" spans="1:14" x14ac:dyDescent="0.2">
      <c r="A13" s="71"/>
      <c r="B13" s="70"/>
      <c r="C13" s="58"/>
      <c r="D13" s="61"/>
      <c r="E13" s="64"/>
      <c r="F13" s="58"/>
      <c r="G13" s="61"/>
      <c r="H13" s="64"/>
      <c r="I13" s="56"/>
      <c r="J13" s="39"/>
      <c r="K13" s="41"/>
      <c r="L13" s="37"/>
      <c r="M13" s="33"/>
      <c r="N13" s="35"/>
    </row>
    <row r="14" spans="1:14" x14ac:dyDescent="0.2">
      <c r="A14" s="71"/>
      <c r="B14" s="70"/>
      <c r="C14" s="58"/>
      <c r="D14" s="61"/>
      <c r="E14" s="64"/>
      <c r="F14" s="58"/>
      <c r="G14" s="61"/>
      <c r="H14" s="64"/>
      <c r="I14" s="56"/>
      <c r="J14" s="39"/>
      <c r="K14" s="41"/>
      <c r="L14" s="37"/>
      <c r="M14" s="33"/>
      <c r="N14" s="35"/>
    </row>
    <row r="15" spans="1:14" x14ac:dyDescent="0.2">
      <c r="A15" s="71"/>
      <c r="B15" s="70"/>
      <c r="C15" s="58"/>
      <c r="D15" s="61"/>
      <c r="E15" s="64"/>
      <c r="F15" s="58"/>
      <c r="G15" s="61"/>
      <c r="H15" s="64"/>
      <c r="I15" s="56"/>
      <c r="J15" s="39"/>
      <c r="K15" s="41"/>
      <c r="L15" s="37"/>
      <c r="M15" s="33"/>
      <c r="N15" s="35"/>
    </row>
    <row r="16" spans="1:14" x14ac:dyDescent="0.2">
      <c r="A16" s="71"/>
      <c r="B16" s="70"/>
      <c r="C16" s="59"/>
      <c r="D16" s="62"/>
      <c r="E16" s="65"/>
      <c r="F16" s="59"/>
      <c r="G16" s="62"/>
      <c r="H16" s="65"/>
      <c r="I16" s="56"/>
      <c r="J16" s="39"/>
      <c r="K16" s="41"/>
      <c r="L16" s="37"/>
      <c r="M16" s="33"/>
      <c r="N16" s="35"/>
    </row>
    <row r="17" spans="1:14" ht="12.75" customHeight="1" x14ac:dyDescent="0.2">
      <c r="A17" s="71" t="s">
        <v>6</v>
      </c>
      <c r="B17" s="70"/>
      <c r="C17" s="57"/>
      <c r="D17" s="60"/>
      <c r="E17" s="63"/>
      <c r="F17" s="57"/>
      <c r="G17" s="60"/>
      <c r="H17" s="63"/>
      <c r="I17" s="56"/>
      <c r="J17" s="39"/>
      <c r="K17" s="41"/>
      <c r="L17" s="37">
        <f t="shared" ref="L17" si="3">SUM(I17:K21)</f>
        <v>0</v>
      </c>
      <c r="M17" s="33" t="str">
        <f t="shared" ref="M17" si="4">IF(SUM(F17:H21)&gt;19,DATE(H17+2000,G17,F17)+14,"")</f>
        <v/>
      </c>
      <c r="N17" s="35" t="str">
        <f>IF(M17="","",M17+45)</f>
        <v/>
      </c>
    </row>
    <row r="18" spans="1:14" x14ac:dyDescent="0.2">
      <c r="A18" s="71"/>
      <c r="B18" s="70"/>
      <c r="C18" s="58"/>
      <c r="D18" s="61"/>
      <c r="E18" s="64"/>
      <c r="F18" s="58"/>
      <c r="G18" s="61"/>
      <c r="H18" s="64"/>
      <c r="I18" s="56"/>
      <c r="J18" s="39"/>
      <c r="K18" s="41"/>
      <c r="L18" s="37"/>
      <c r="M18" s="33"/>
      <c r="N18" s="35"/>
    </row>
    <row r="19" spans="1:14" x14ac:dyDescent="0.2">
      <c r="A19" s="71"/>
      <c r="B19" s="70"/>
      <c r="C19" s="58"/>
      <c r="D19" s="61"/>
      <c r="E19" s="64"/>
      <c r="F19" s="58"/>
      <c r="G19" s="61"/>
      <c r="H19" s="64"/>
      <c r="I19" s="56"/>
      <c r="J19" s="39"/>
      <c r="K19" s="41"/>
      <c r="L19" s="37"/>
      <c r="M19" s="33"/>
      <c r="N19" s="35"/>
    </row>
    <row r="20" spans="1:14" x14ac:dyDescent="0.2">
      <c r="A20" s="71"/>
      <c r="B20" s="70"/>
      <c r="C20" s="58"/>
      <c r="D20" s="61"/>
      <c r="E20" s="64"/>
      <c r="F20" s="58"/>
      <c r="G20" s="61"/>
      <c r="H20" s="64"/>
      <c r="I20" s="56"/>
      <c r="J20" s="39"/>
      <c r="K20" s="41"/>
      <c r="L20" s="37"/>
      <c r="M20" s="33"/>
      <c r="N20" s="35"/>
    </row>
    <row r="21" spans="1:14" x14ac:dyDescent="0.2">
      <c r="A21" s="71"/>
      <c r="B21" s="70"/>
      <c r="C21" s="59"/>
      <c r="D21" s="62"/>
      <c r="E21" s="65"/>
      <c r="F21" s="59"/>
      <c r="G21" s="62"/>
      <c r="H21" s="65"/>
      <c r="I21" s="56"/>
      <c r="J21" s="39"/>
      <c r="K21" s="41"/>
      <c r="L21" s="37"/>
      <c r="M21" s="33"/>
      <c r="N21" s="35"/>
    </row>
    <row r="22" spans="1:14" ht="12.75" customHeight="1" x14ac:dyDescent="0.2">
      <c r="A22" s="71" t="s">
        <v>7</v>
      </c>
      <c r="B22" s="70"/>
      <c r="C22" s="57"/>
      <c r="D22" s="60"/>
      <c r="E22" s="63"/>
      <c r="F22" s="57"/>
      <c r="G22" s="60"/>
      <c r="H22" s="63"/>
      <c r="I22" s="56"/>
      <c r="J22" s="39"/>
      <c r="K22" s="41"/>
      <c r="L22" s="37">
        <f t="shared" ref="L22" si="5">SUM(I22:K26)</f>
        <v>0</v>
      </c>
      <c r="M22" s="33" t="str">
        <f t="shared" ref="M22" si="6">IF(SUM(F22:H26)&gt;19,DATE(H22+2000,G22,F22)+14,"")</f>
        <v/>
      </c>
      <c r="N22" s="35" t="str">
        <f>IF(M22="","",M22+45)</f>
        <v/>
      </c>
    </row>
    <row r="23" spans="1:14" x14ac:dyDescent="0.2">
      <c r="A23" s="71"/>
      <c r="B23" s="70"/>
      <c r="C23" s="58"/>
      <c r="D23" s="61"/>
      <c r="E23" s="64"/>
      <c r="F23" s="58"/>
      <c r="G23" s="61"/>
      <c r="H23" s="64"/>
      <c r="I23" s="56"/>
      <c r="J23" s="39"/>
      <c r="K23" s="41"/>
      <c r="L23" s="37"/>
      <c r="M23" s="33"/>
      <c r="N23" s="35"/>
    </row>
    <row r="24" spans="1:14" x14ac:dyDescent="0.2">
      <c r="A24" s="71"/>
      <c r="B24" s="70"/>
      <c r="C24" s="58"/>
      <c r="D24" s="61"/>
      <c r="E24" s="64"/>
      <c r="F24" s="58"/>
      <c r="G24" s="61"/>
      <c r="H24" s="64"/>
      <c r="I24" s="56"/>
      <c r="J24" s="39"/>
      <c r="K24" s="41"/>
      <c r="L24" s="37"/>
      <c r="M24" s="33"/>
      <c r="N24" s="35"/>
    </row>
    <row r="25" spans="1:14" x14ac:dyDescent="0.2">
      <c r="A25" s="71"/>
      <c r="B25" s="70"/>
      <c r="C25" s="58"/>
      <c r="D25" s="61"/>
      <c r="E25" s="64"/>
      <c r="F25" s="58"/>
      <c r="G25" s="61"/>
      <c r="H25" s="64"/>
      <c r="I25" s="56"/>
      <c r="J25" s="39"/>
      <c r="K25" s="41"/>
      <c r="L25" s="37"/>
      <c r="M25" s="33"/>
      <c r="N25" s="35"/>
    </row>
    <row r="26" spans="1:14" x14ac:dyDescent="0.2">
      <c r="A26" s="71"/>
      <c r="B26" s="70"/>
      <c r="C26" s="59"/>
      <c r="D26" s="62"/>
      <c r="E26" s="65"/>
      <c r="F26" s="59"/>
      <c r="G26" s="62"/>
      <c r="H26" s="65"/>
      <c r="I26" s="56"/>
      <c r="J26" s="39"/>
      <c r="K26" s="41"/>
      <c r="L26" s="37"/>
      <c r="M26" s="33"/>
      <c r="N26" s="35"/>
    </row>
    <row r="27" spans="1:14" ht="12.75" customHeight="1" x14ac:dyDescent="0.2">
      <c r="A27" s="71" t="s">
        <v>8</v>
      </c>
      <c r="B27" s="70"/>
      <c r="C27" s="57"/>
      <c r="D27" s="60"/>
      <c r="E27" s="63"/>
      <c r="F27" s="57"/>
      <c r="G27" s="60"/>
      <c r="H27" s="63"/>
      <c r="I27" s="56"/>
      <c r="J27" s="39"/>
      <c r="K27" s="41"/>
      <c r="L27" s="37">
        <f t="shared" ref="L27" si="7">SUM(I27:K31)</f>
        <v>0</v>
      </c>
      <c r="M27" s="33" t="str">
        <f t="shared" ref="M27" si="8">IF(SUM(F27:H31)&gt;19,DATE(H27+2000,G27,F27)+14,"")</f>
        <v/>
      </c>
      <c r="N27" s="35" t="str">
        <f>IF(M27="","",M27+45)</f>
        <v/>
      </c>
    </row>
    <row r="28" spans="1:14" x14ac:dyDescent="0.2">
      <c r="A28" s="71"/>
      <c r="B28" s="70"/>
      <c r="C28" s="58"/>
      <c r="D28" s="61"/>
      <c r="E28" s="64"/>
      <c r="F28" s="58"/>
      <c r="G28" s="61"/>
      <c r="H28" s="64"/>
      <c r="I28" s="56"/>
      <c r="J28" s="39"/>
      <c r="K28" s="41"/>
      <c r="L28" s="37"/>
      <c r="M28" s="33"/>
      <c r="N28" s="35"/>
    </row>
    <row r="29" spans="1:14" x14ac:dyDescent="0.2">
      <c r="A29" s="71"/>
      <c r="B29" s="70"/>
      <c r="C29" s="58"/>
      <c r="D29" s="61"/>
      <c r="E29" s="64"/>
      <c r="F29" s="58"/>
      <c r="G29" s="61"/>
      <c r="H29" s="64"/>
      <c r="I29" s="56"/>
      <c r="J29" s="39"/>
      <c r="K29" s="41"/>
      <c r="L29" s="37"/>
      <c r="M29" s="33"/>
      <c r="N29" s="35"/>
    </row>
    <row r="30" spans="1:14" x14ac:dyDescent="0.2">
      <c r="A30" s="71"/>
      <c r="B30" s="70"/>
      <c r="C30" s="58"/>
      <c r="D30" s="61"/>
      <c r="E30" s="64"/>
      <c r="F30" s="58"/>
      <c r="G30" s="61"/>
      <c r="H30" s="64"/>
      <c r="I30" s="56"/>
      <c r="J30" s="39"/>
      <c r="K30" s="41"/>
      <c r="L30" s="37"/>
      <c r="M30" s="33"/>
      <c r="N30" s="35"/>
    </row>
    <row r="31" spans="1:14" x14ac:dyDescent="0.2">
      <c r="A31" s="71"/>
      <c r="B31" s="70"/>
      <c r="C31" s="59"/>
      <c r="D31" s="62"/>
      <c r="E31" s="65"/>
      <c r="F31" s="59"/>
      <c r="G31" s="62"/>
      <c r="H31" s="65"/>
      <c r="I31" s="56"/>
      <c r="J31" s="39"/>
      <c r="K31" s="41"/>
      <c r="L31" s="37"/>
      <c r="M31" s="33"/>
      <c r="N31" s="35"/>
    </row>
    <row r="32" spans="1:14" ht="12.75" customHeight="1" x14ac:dyDescent="0.2">
      <c r="A32" s="71" t="s">
        <v>9</v>
      </c>
      <c r="B32" s="70"/>
      <c r="C32" s="57"/>
      <c r="D32" s="60"/>
      <c r="E32" s="63"/>
      <c r="F32" s="57"/>
      <c r="G32" s="60"/>
      <c r="H32" s="63"/>
      <c r="I32" s="56"/>
      <c r="J32" s="39"/>
      <c r="K32" s="41"/>
      <c r="L32" s="37">
        <f t="shared" ref="L32" si="9">SUM(I32:K36)</f>
        <v>0</v>
      </c>
      <c r="M32" s="33" t="str">
        <f>IF(SUM(F32:H36)&gt;19,DATE(H32+2000,G32,F32)+30,"")</f>
        <v/>
      </c>
      <c r="N32" s="35" t="str">
        <f>IF(M32="","",M32+45)</f>
        <v/>
      </c>
    </row>
    <row r="33" spans="1:14" ht="12.75" customHeight="1" x14ac:dyDescent="0.2">
      <c r="A33" s="71"/>
      <c r="B33" s="70"/>
      <c r="C33" s="58"/>
      <c r="D33" s="61"/>
      <c r="E33" s="64"/>
      <c r="F33" s="58"/>
      <c r="G33" s="61"/>
      <c r="H33" s="64"/>
      <c r="I33" s="56"/>
      <c r="J33" s="39"/>
      <c r="K33" s="41"/>
      <c r="L33" s="37"/>
      <c r="M33" s="33"/>
      <c r="N33" s="35"/>
    </row>
    <row r="34" spans="1:14" ht="12.75" customHeight="1" x14ac:dyDescent="0.2">
      <c r="A34" s="71"/>
      <c r="B34" s="70"/>
      <c r="C34" s="58"/>
      <c r="D34" s="61"/>
      <c r="E34" s="64"/>
      <c r="F34" s="58"/>
      <c r="G34" s="61"/>
      <c r="H34" s="64"/>
      <c r="I34" s="56"/>
      <c r="J34" s="39"/>
      <c r="K34" s="41"/>
      <c r="L34" s="37"/>
      <c r="M34" s="33"/>
      <c r="N34" s="35"/>
    </row>
    <row r="35" spans="1:14" ht="12.75" customHeight="1" x14ac:dyDescent="0.2">
      <c r="A35" s="71"/>
      <c r="B35" s="70"/>
      <c r="C35" s="58"/>
      <c r="D35" s="61"/>
      <c r="E35" s="64"/>
      <c r="F35" s="58"/>
      <c r="G35" s="61"/>
      <c r="H35" s="64"/>
      <c r="I35" s="56"/>
      <c r="J35" s="39"/>
      <c r="K35" s="41"/>
      <c r="L35" s="37"/>
      <c r="M35" s="33"/>
      <c r="N35" s="35"/>
    </row>
    <row r="36" spans="1:14" ht="13.5" customHeight="1" thickBot="1" x14ac:dyDescent="0.25">
      <c r="A36" s="72"/>
      <c r="B36" s="73"/>
      <c r="C36" s="68"/>
      <c r="D36" s="69"/>
      <c r="E36" s="66"/>
      <c r="F36" s="68"/>
      <c r="G36" s="69"/>
      <c r="H36" s="66"/>
      <c r="I36" s="67"/>
      <c r="J36" s="40"/>
      <c r="K36" s="42"/>
      <c r="L36" s="38"/>
      <c r="M36" s="34"/>
      <c r="N36" s="36"/>
    </row>
    <row r="37" spans="1:14" ht="12.75" customHeight="1" x14ac:dyDescent="0.2">
      <c r="A37" s="24" t="s">
        <v>30</v>
      </c>
      <c r="B37" s="8"/>
      <c r="C37" s="43" t="s">
        <v>10</v>
      </c>
      <c r="D37" s="43"/>
      <c r="E37" s="43"/>
      <c r="F37" s="43"/>
      <c r="G37" s="43"/>
      <c r="H37" s="43"/>
      <c r="I37" s="44">
        <f>SUM(I7:I36)</f>
        <v>0</v>
      </c>
      <c r="J37" s="47">
        <f>SUM(J7:J36)</f>
        <v>0</v>
      </c>
      <c r="K37" s="50">
        <f>SUM(K6:K36)</f>
        <v>0</v>
      </c>
      <c r="L37" s="53">
        <f>SUM(L6:L36)</f>
        <v>0</v>
      </c>
      <c r="M37" s="29" t="s">
        <v>23</v>
      </c>
      <c r="N37" s="30"/>
    </row>
    <row r="38" spans="1:14" ht="12.75" customHeight="1" x14ac:dyDescent="0.2">
      <c r="A38" s="26" t="s">
        <v>31</v>
      </c>
      <c r="B38" s="8"/>
      <c r="C38" s="43"/>
      <c r="D38" s="43"/>
      <c r="E38" s="43"/>
      <c r="F38" s="43"/>
      <c r="G38" s="43"/>
      <c r="H38" s="43"/>
      <c r="I38" s="45"/>
      <c r="J38" s="48"/>
      <c r="K38" s="51"/>
      <c r="L38" s="54"/>
      <c r="M38" s="29"/>
      <c r="N38" s="30"/>
    </row>
    <row r="39" spans="1:14" ht="12.75" customHeight="1" x14ac:dyDescent="0.2">
      <c r="A39" s="26"/>
      <c r="B39" s="8"/>
      <c r="C39" s="43"/>
      <c r="D39" s="43"/>
      <c r="E39" s="43"/>
      <c r="F39" s="43"/>
      <c r="G39" s="43"/>
      <c r="H39" s="43"/>
      <c r="I39" s="45"/>
      <c r="J39" s="48"/>
      <c r="K39" s="51"/>
      <c r="L39" s="54"/>
      <c r="M39" s="29"/>
      <c r="N39" s="30"/>
    </row>
    <row r="40" spans="1:14" ht="12.75" customHeight="1" x14ac:dyDescent="0.2">
      <c r="A40" s="26" t="s">
        <v>35</v>
      </c>
      <c r="B40" s="8"/>
      <c r="C40" s="43"/>
      <c r="D40" s="43"/>
      <c r="E40" s="43"/>
      <c r="F40" s="43"/>
      <c r="G40" s="43"/>
      <c r="H40" s="43"/>
      <c r="I40" s="45"/>
      <c r="J40" s="48"/>
      <c r="K40" s="51"/>
      <c r="L40" s="54"/>
      <c r="M40" s="29"/>
      <c r="N40" s="30"/>
    </row>
    <row r="41" spans="1:14" ht="12.75" customHeight="1" thickBot="1" x14ac:dyDescent="0.25">
      <c r="A41" s="23" t="str">
        <f>IF(OR(DATE(E7+2000,D7,C7)&gt;DATE(H7+2000,G7,F7),DATE(E12+2000,D12,C12)&gt;DATE(H12+2000,G12,F12),DATE(E17+2000,D17,C17)&gt;DATE(H17+2000,G17,F17),DATE(E22+2000,D22,C22)&gt;DATE(H22+2000,G22,F22),DATE(E27+2000,D27,C27)&gt;DATE(H27+2000,G27,F27),DATE(E32+2000,D32,C32)&gt;DATE(H32+2000,G32,F32)),"Milestone Start Date cannot be before its Completion Date","")</f>
        <v/>
      </c>
      <c r="B41" s="8"/>
      <c r="C41" s="43"/>
      <c r="D41" s="43"/>
      <c r="E41" s="43"/>
      <c r="F41" s="43"/>
      <c r="G41" s="43"/>
      <c r="H41" s="43"/>
      <c r="I41" s="46"/>
      <c r="J41" s="49"/>
      <c r="K41" s="52"/>
      <c r="L41" s="55"/>
      <c r="M41" s="31"/>
      <c r="N41" s="32"/>
    </row>
    <row r="42" spans="1:14" x14ac:dyDescent="0.2">
      <c r="A42" s="18" t="str">
        <f>IF(hiddenData!K2,"","Milestone Completion Dates must be at least 30 days apart")</f>
        <v/>
      </c>
      <c r="B42" s="8"/>
      <c r="C42" s="7"/>
      <c r="D42" s="7"/>
      <c r="E42" s="9"/>
      <c r="F42" s="7"/>
      <c r="G42" s="7"/>
      <c r="H42" s="7"/>
      <c r="I42" s="7"/>
      <c r="J42" s="7"/>
      <c r="K42" s="7"/>
      <c r="L42" s="7"/>
      <c r="M42" s="7"/>
      <c r="N42" s="16" t="s">
        <v>39</v>
      </c>
    </row>
    <row r="43" spans="1:14" x14ac:dyDescent="0.2">
      <c r="A43" s="7"/>
      <c r="B43" s="8"/>
      <c r="C43" s="7"/>
      <c r="D43" s="7"/>
      <c r="E43" s="9"/>
      <c r="F43" s="7"/>
      <c r="G43" s="7"/>
      <c r="H43" s="7"/>
      <c r="I43" s="7"/>
      <c r="J43" s="7"/>
      <c r="K43" s="7"/>
      <c r="L43" s="7"/>
      <c r="M43" s="7"/>
      <c r="N43" s="16" t="s">
        <v>40</v>
      </c>
    </row>
    <row r="44" spans="1:14" x14ac:dyDescent="0.2">
      <c r="A44" s="7"/>
      <c r="B44" s="8"/>
      <c r="C44" s="7"/>
      <c r="D44" s="7"/>
      <c r="E44" s="9"/>
      <c r="F44" s="7"/>
      <c r="G44" s="7"/>
      <c r="H44" s="7"/>
      <c r="I44" s="7"/>
      <c r="J44" s="7"/>
      <c r="K44" s="7"/>
      <c r="L44" s="7"/>
      <c r="M44" s="7"/>
      <c r="N44" s="7"/>
    </row>
    <row r="45" spans="1:14" x14ac:dyDescent="0.2">
      <c r="A45" s="7"/>
      <c r="B45" s="8"/>
      <c r="C45" s="7"/>
      <c r="D45" s="7"/>
      <c r="E45" s="9"/>
      <c r="F45" s="7"/>
      <c r="G45" s="7"/>
      <c r="H45" s="7"/>
      <c r="I45" s="7"/>
      <c r="J45" s="7"/>
      <c r="K45" s="7"/>
      <c r="L45" s="7"/>
      <c r="M45" s="7"/>
      <c r="N45" s="7"/>
    </row>
    <row r="46" spans="1:14" x14ac:dyDescent="0.2">
      <c r="A46" s="7"/>
      <c r="B46" s="8"/>
      <c r="C46" s="7"/>
      <c r="D46" s="7"/>
      <c r="E46" s="9"/>
      <c r="F46" s="7"/>
      <c r="G46" s="7"/>
      <c r="H46" s="7"/>
      <c r="I46" s="7"/>
      <c r="J46" s="7"/>
      <c r="K46" s="7"/>
      <c r="L46" s="7"/>
      <c r="M46" s="7"/>
      <c r="N46" s="7"/>
    </row>
    <row r="47" spans="1:14" x14ac:dyDescent="0.2">
      <c r="A47" s="7"/>
      <c r="B47" s="8"/>
      <c r="C47" s="7"/>
      <c r="D47" s="7"/>
      <c r="E47" s="9"/>
      <c r="F47" s="7"/>
      <c r="G47" s="7"/>
      <c r="H47" s="7"/>
      <c r="I47" s="7"/>
      <c r="J47" s="7"/>
      <c r="K47" s="7"/>
      <c r="L47" s="7"/>
      <c r="M47" s="7"/>
      <c r="N47" s="7"/>
    </row>
    <row r="48" spans="1:14" x14ac:dyDescent="0.2">
      <c r="A48" s="7"/>
      <c r="B48" s="8"/>
      <c r="C48" s="7"/>
      <c r="D48" s="7"/>
      <c r="E48" s="9"/>
      <c r="F48" s="7"/>
      <c r="G48" s="7"/>
      <c r="H48" s="7"/>
      <c r="I48" s="7"/>
      <c r="J48" s="7"/>
      <c r="K48" s="7"/>
      <c r="L48" s="7"/>
      <c r="M48" s="7"/>
      <c r="N48" s="7"/>
    </row>
    <row r="49" spans="1:14" x14ac:dyDescent="0.2">
      <c r="A49" s="7"/>
      <c r="B49" s="8"/>
      <c r="C49" s="7"/>
      <c r="D49" s="7"/>
      <c r="E49" s="9"/>
      <c r="F49" s="7"/>
      <c r="G49" s="7"/>
      <c r="H49" s="7"/>
      <c r="I49" s="7"/>
      <c r="J49" s="7"/>
      <c r="K49" s="7"/>
      <c r="L49" s="7"/>
      <c r="M49" s="7"/>
      <c r="N49" s="7"/>
    </row>
    <row r="50" spans="1:14" x14ac:dyDescent="0.2">
      <c r="A50" s="7"/>
      <c r="B50" s="8"/>
      <c r="C50" s="7"/>
      <c r="D50" s="7"/>
      <c r="E50" s="9"/>
      <c r="F50" s="7"/>
      <c r="G50" s="7"/>
      <c r="H50" s="7"/>
      <c r="I50" s="7"/>
      <c r="J50" s="7"/>
      <c r="K50" s="7"/>
      <c r="L50" s="7"/>
      <c r="M50" s="7"/>
      <c r="N50" s="7"/>
    </row>
    <row r="51" spans="1:14" x14ac:dyDescent="0.2">
      <c r="A51" s="7"/>
      <c r="B51" s="8"/>
      <c r="C51" s="7"/>
      <c r="D51" s="7"/>
      <c r="E51" s="9"/>
      <c r="F51" s="7"/>
      <c r="G51" s="7"/>
      <c r="H51" s="7"/>
      <c r="I51" s="7"/>
      <c r="J51" s="7"/>
      <c r="K51" s="7"/>
      <c r="L51" s="7"/>
      <c r="M51" s="7"/>
      <c r="N51" s="7"/>
    </row>
    <row r="52" spans="1:14" x14ac:dyDescent="0.2">
      <c r="A52" s="7"/>
      <c r="B52" s="8"/>
      <c r="C52" s="7"/>
      <c r="D52" s="7"/>
      <c r="E52" s="9"/>
      <c r="F52" s="7"/>
      <c r="G52" s="7"/>
      <c r="H52" s="7"/>
      <c r="I52" s="7"/>
      <c r="J52" s="7"/>
      <c r="K52" s="7"/>
      <c r="L52" s="7"/>
      <c r="M52" s="7"/>
      <c r="N52" s="7"/>
    </row>
    <row r="53" spans="1:14" x14ac:dyDescent="0.2">
      <c r="A53" s="7"/>
      <c r="B53" s="8"/>
      <c r="C53" s="7"/>
      <c r="D53" s="7"/>
      <c r="E53" s="9"/>
      <c r="F53" s="7"/>
      <c r="G53" s="7"/>
      <c r="H53" s="7"/>
      <c r="I53" s="7"/>
      <c r="J53" s="7"/>
      <c r="K53" s="7"/>
      <c r="L53" s="7"/>
      <c r="M53" s="7"/>
      <c r="N53" s="7"/>
    </row>
    <row r="54" spans="1:14" x14ac:dyDescent="0.2">
      <c r="A54" s="7"/>
      <c r="B54" s="8"/>
      <c r="C54" s="7"/>
      <c r="D54" s="7"/>
      <c r="E54" s="9"/>
      <c r="F54" s="7"/>
      <c r="G54" s="7"/>
      <c r="H54" s="7"/>
      <c r="I54" s="7"/>
      <c r="J54" s="7"/>
      <c r="K54" s="7"/>
      <c r="L54" s="7"/>
      <c r="M54" s="7"/>
      <c r="N54" s="7"/>
    </row>
    <row r="55" spans="1:14" x14ac:dyDescent="0.2">
      <c r="A55" s="87"/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</row>
    <row r="56" spans="1:14" x14ac:dyDescent="0.2">
      <c r="A56" s="87"/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</row>
    <row r="57" spans="1:14" x14ac:dyDescent="0.2">
      <c r="A57" s="87"/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</row>
    <row r="58" spans="1:14" x14ac:dyDescent="0.2">
      <c r="A58" s="87"/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</row>
  </sheetData>
  <sheetProtection algorithmName="SHA-512" hashValue="lD+YFeu4s+mgq3xZZyg3cyBCLnD7codNJaZIwsSVxxheZOhvIFtjj7UTzkkBd0Nlyg3nIVu3udKT8q5c/YbRzw==" saltValue="eerH4u5sHNjxV1TOejYJpQ==" spinCount="100000" sheet="1" objects="1" scenarios="1"/>
  <mergeCells count="101">
    <mergeCell ref="A55:N58"/>
    <mergeCell ref="F1:H5"/>
    <mergeCell ref="C1:E5"/>
    <mergeCell ref="B1:B5"/>
    <mergeCell ref="A1:A5"/>
    <mergeCell ref="F12:F16"/>
    <mergeCell ref="G12:G16"/>
    <mergeCell ref="C12:C16"/>
    <mergeCell ref="D12:D16"/>
    <mergeCell ref="E12:E16"/>
    <mergeCell ref="B7:B11"/>
    <mergeCell ref="B12:B16"/>
    <mergeCell ref="N1:N5"/>
    <mergeCell ref="M1:M5"/>
    <mergeCell ref="K1:K5"/>
    <mergeCell ref="J1:J5"/>
    <mergeCell ref="L1:L5"/>
    <mergeCell ref="L7:L11"/>
    <mergeCell ref="J7:J11"/>
    <mergeCell ref="K7:K11"/>
    <mergeCell ref="M7:M11"/>
    <mergeCell ref="N7:N11"/>
    <mergeCell ref="I1:I5"/>
    <mergeCell ref="I7:I11"/>
    <mergeCell ref="A27:A31"/>
    <mergeCell ref="C7:C11"/>
    <mergeCell ref="D7:D11"/>
    <mergeCell ref="E7:E11"/>
    <mergeCell ref="F7:F11"/>
    <mergeCell ref="G7:G11"/>
    <mergeCell ref="H7:H11"/>
    <mergeCell ref="H12:H16"/>
    <mergeCell ref="C17:C21"/>
    <mergeCell ref="D17:D21"/>
    <mergeCell ref="E17:E21"/>
    <mergeCell ref="F17:F21"/>
    <mergeCell ref="G17:G21"/>
    <mergeCell ref="H17:H21"/>
    <mergeCell ref="B22:B26"/>
    <mergeCell ref="B27:B31"/>
    <mergeCell ref="A7:A11"/>
    <mergeCell ref="A12:A16"/>
    <mergeCell ref="A32:A36"/>
    <mergeCell ref="B32:B36"/>
    <mergeCell ref="A22:A26"/>
    <mergeCell ref="A17:A21"/>
    <mergeCell ref="B17:B21"/>
    <mergeCell ref="C32:C36"/>
    <mergeCell ref="D32:D36"/>
    <mergeCell ref="E32:E36"/>
    <mergeCell ref="F32:F36"/>
    <mergeCell ref="G32:G36"/>
    <mergeCell ref="H32:H36"/>
    <mergeCell ref="L22:L26"/>
    <mergeCell ref="J22:J26"/>
    <mergeCell ref="K22:K26"/>
    <mergeCell ref="H22:H26"/>
    <mergeCell ref="H27:H31"/>
    <mergeCell ref="I32:I36"/>
    <mergeCell ref="C27:C31"/>
    <mergeCell ref="D27:D31"/>
    <mergeCell ref="E27:E31"/>
    <mergeCell ref="F27:F31"/>
    <mergeCell ref="G27:G31"/>
    <mergeCell ref="C22:C26"/>
    <mergeCell ref="D22:D26"/>
    <mergeCell ref="E22:E26"/>
    <mergeCell ref="F22:F26"/>
    <mergeCell ref="G22:G26"/>
    <mergeCell ref="N22:N26"/>
    <mergeCell ref="L27:L31"/>
    <mergeCell ref="J27:J31"/>
    <mergeCell ref="K27:K31"/>
    <mergeCell ref="M27:M31"/>
    <mergeCell ref="N27:N31"/>
    <mergeCell ref="I12:I16"/>
    <mergeCell ref="I17:I21"/>
    <mergeCell ref="I22:I26"/>
    <mergeCell ref="I27:I31"/>
    <mergeCell ref="M12:M16"/>
    <mergeCell ref="M22:M26"/>
    <mergeCell ref="N12:N16"/>
    <mergeCell ref="L17:L21"/>
    <mergeCell ref="J17:J21"/>
    <mergeCell ref="K17:K21"/>
    <mergeCell ref="M17:M21"/>
    <mergeCell ref="N17:N21"/>
    <mergeCell ref="L12:L16"/>
    <mergeCell ref="J12:J16"/>
    <mergeCell ref="K12:K16"/>
    <mergeCell ref="C37:H41"/>
    <mergeCell ref="I37:I41"/>
    <mergeCell ref="J37:J41"/>
    <mergeCell ref="K37:K41"/>
    <mergeCell ref="L37:L41"/>
    <mergeCell ref="M37:N41"/>
    <mergeCell ref="M32:M36"/>
    <mergeCell ref="N32:N36"/>
    <mergeCell ref="L32:L36"/>
    <mergeCell ref="J32:J36"/>
    <mergeCell ref="K32:K36"/>
  </mergeCells>
  <conditionalFormatting sqref="C7:D36 F7:G36">
    <cfRule type="cellIs" dxfId="35" priority="55" operator="greaterThanOrEqual">
      <formula>10</formula>
    </cfRule>
    <cfRule type="cellIs" dxfId="34" priority="56" operator="lessThan">
      <formula>10</formula>
    </cfRule>
  </conditionalFormatting>
  <conditionalFormatting sqref="K37:K41">
    <cfRule type="expression" dxfId="33" priority="54">
      <formula>IF(K37&gt;SUM(I37:J41),TRUE,FALSE)</formula>
    </cfRule>
  </conditionalFormatting>
  <conditionalFormatting sqref="F12:F16">
    <cfRule type="expression" dxfId="32" priority="15">
      <formula>IF(DATE(H12+2000,G12,F12)&lt;DATE(E12+2000,D12,C12),TRUE,FALSE)</formula>
    </cfRule>
  </conditionalFormatting>
  <conditionalFormatting sqref="G12:G16">
    <cfRule type="expression" dxfId="31" priority="14">
      <formula>IF(DATE(H12+2000,G12,F12)&lt;DATE(E12+2000,D12,C12),TRUE,FALSE)</formula>
    </cfRule>
  </conditionalFormatting>
  <conditionalFormatting sqref="H12:H16">
    <cfRule type="expression" dxfId="30" priority="13">
      <formula>IF(DATE(H12+2000,G12,F12)&lt;DATE(E12+2000,D12,C12),TRUE,FALSE)</formula>
    </cfRule>
  </conditionalFormatting>
  <conditionalFormatting sqref="F17:F21">
    <cfRule type="expression" dxfId="29" priority="12">
      <formula>IF(DATE(H17+2000,G17,F17)&lt;DATE(E17+2000,D17,C17),TRUE,FALSE)</formula>
    </cfRule>
  </conditionalFormatting>
  <conditionalFormatting sqref="G17:G21">
    <cfRule type="expression" dxfId="28" priority="11">
      <formula>IF(DATE(H17+2000,G17,F17)&lt;DATE(E17+2000,D17,C17),TRUE,FALSE)</formula>
    </cfRule>
  </conditionalFormatting>
  <conditionalFormatting sqref="H17:H21">
    <cfRule type="expression" dxfId="27" priority="10">
      <formula>IF(DATE(H17+2000,G17,F17)&lt;DATE(E17+2000,D17,C17),TRUE,FALSE)</formula>
    </cfRule>
  </conditionalFormatting>
  <conditionalFormatting sqref="F22:F26">
    <cfRule type="expression" dxfId="26" priority="9">
      <formula>IF(DATE(H22+2000,G22,F22)&lt;DATE(E22+2000,D22,C22),TRUE,FALSE)</formula>
    </cfRule>
  </conditionalFormatting>
  <conditionalFormatting sqref="G22:G26">
    <cfRule type="expression" dxfId="25" priority="8">
      <formula>IF(DATE(H22+2000,G22,F22)&lt;DATE(E22+2000,D22,C22),TRUE,FALSE)</formula>
    </cfRule>
  </conditionalFormatting>
  <conditionalFormatting sqref="H22:H26">
    <cfRule type="expression" dxfId="24" priority="7">
      <formula>IF(DATE(H22+2000,G22,F22)&lt;DATE(E22+2000,D22,C22),TRUE,FALSE)</formula>
    </cfRule>
  </conditionalFormatting>
  <conditionalFormatting sqref="F27:F31">
    <cfRule type="expression" dxfId="23" priority="6">
      <formula>IF(DATE(H27+2000,G27,F27)&lt;DATE(E27+2000,D27,C27),TRUE,FALSE)</formula>
    </cfRule>
  </conditionalFormatting>
  <conditionalFormatting sqref="G27:G31">
    <cfRule type="expression" dxfId="22" priority="5">
      <formula>IF(DATE(H27+2000,G27,F27)&lt;DATE(E27+2000,D27,C27),TRUE,FALSE)</formula>
    </cfRule>
  </conditionalFormatting>
  <conditionalFormatting sqref="H27:H31">
    <cfRule type="expression" dxfId="21" priority="4">
      <formula>IF(DATE(H27+2000,G27,F27)&lt;DATE(E27+2000,D27,C27),TRUE,FALSE)</formula>
    </cfRule>
  </conditionalFormatting>
  <conditionalFormatting sqref="F32:F36">
    <cfRule type="expression" dxfId="20" priority="3">
      <formula>IF(DATE(H32+2000,G32,F32)&lt;DATE(E32+2000,D32,C32),TRUE,FALSE)</formula>
    </cfRule>
  </conditionalFormatting>
  <conditionalFormatting sqref="G32:G36">
    <cfRule type="expression" dxfId="19" priority="2">
      <formula>IF(DATE(H32+2000,G32,F32)&lt;DATE(E32+2000,D32,C32),TRUE,FALSE)</formula>
    </cfRule>
  </conditionalFormatting>
  <conditionalFormatting sqref="H32:H36">
    <cfRule type="expression" dxfId="18" priority="1">
      <formula>IF(DATE(H32+2000,G32,F32)&lt;DATE(E32+2000,D32,C32),TRUE,FALSE)</formula>
    </cfRule>
  </conditionalFormatting>
  <conditionalFormatting sqref="F7:F11">
    <cfRule type="expression" dxfId="17" priority="18">
      <formula>IF(DATE(H7+2000,G7,F7)&lt;DATE(E7+2000,D7,C7),TRUE,FALSE)</formula>
    </cfRule>
  </conditionalFormatting>
  <conditionalFormatting sqref="G7:G11">
    <cfRule type="expression" dxfId="16" priority="17">
      <formula>IF(DATE(H7+2000,G7,F7)&lt;DATE(E7+2000,D7,C7),TRUE,FALSE)</formula>
    </cfRule>
  </conditionalFormatting>
  <conditionalFormatting sqref="H7:H11">
    <cfRule type="expression" dxfId="15" priority="16">
      <formula>IF(DATE(H7+2000,G7,F7)&lt;DATE(E7+2000,D7,C7),TRUE,FALSE)</formula>
    </cfRule>
  </conditionalFormatting>
  <dataValidations disablePrompts="1" count="3">
    <dataValidation type="whole" allowBlank="1" showInputMessage="1" showErrorMessage="1" sqref="E42:E54 E59:E1048576" xr:uid="{73017532-F07F-4835-9B45-16413D8A5D24}">
      <formula1>0</formula1>
      <formula2>14000</formula2>
    </dataValidation>
    <dataValidation operator="greaterThan" allowBlank="1" showInputMessage="1" showErrorMessage="1" sqref="B37:B54 B59:B1048576" xr:uid="{58684B77-8AB4-4C29-8E03-20F11EA947B8}"/>
    <dataValidation type="list" allowBlank="1" showInputMessage="1" showErrorMessage="1" sqref="D42:D54 D59:D1048576" xr:uid="{C2EA35ED-95DD-4F40-AE1D-2491E21CF72E}">
      <formula1>#REF!</formula1>
    </dataValidation>
  </dataValidations>
  <pageMargins left="0.25" right="0.25" top="0.75" bottom="0.75" header="0.3" footer="0.3"/>
  <pageSetup scale="69" orientation="landscape" r:id="rId1"/>
  <headerFooter>
    <oddHeader xml:space="preserve">&amp;L&amp;G&amp;R&amp;"Arial,Bold"&amp;14MILESTONE, REPORTING AND PAYMENT SCHEDULE
(Alberta-Jalisco Innovation and Commercialization Program)
</oddHeader>
    <oddFooter>&amp;CAlberta Innovates Industry Investment Programs - March 2020&amp;R&amp;P of &amp;N</oddFooter>
  </headerFooter>
  <legacyDrawingHF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9" id="{4BB9C260-24A8-4E96-BD23-B64FA45AECAC}">
            <xm:f>IF(hiddenData!I2,FALSE,TRUE)</xm:f>
            <x14:dxf>
              <fill>
                <patternFill>
                  <bgColor rgb="FFFF5050"/>
                </patternFill>
              </fill>
            </x14:dxf>
          </x14:cfRule>
          <xm:sqref>F12:F16</xm:sqref>
        </x14:conditionalFormatting>
        <x14:conditionalFormatting xmlns:xm="http://schemas.microsoft.com/office/excel/2006/main">
          <x14:cfRule type="expression" priority="52" id="{B84BD783-C795-454F-9B56-DA85B32C27D6}">
            <xm:f>IF(hiddenData!I2,FALSE,TRUE)</xm:f>
            <x14:dxf>
              <fill>
                <patternFill>
                  <bgColor rgb="FFFF5050"/>
                </patternFill>
              </fill>
            </x14:dxf>
          </x14:cfRule>
          <xm:sqref>G12:G16</xm:sqref>
        </x14:conditionalFormatting>
        <x14:conditionalFormatting xmlns:xm="http://schemas.microsoft.com/office/excel/2006/main">
          <x14:cfRule type="expression" priority="51" id="{EA10E82C-762D-4A67-B651-7A67BA094BBA}">
            <xm:f>IF(hiddenData!I2,FALSE,TRUE)</xm:f>
            <x14:dxf>
              <fill>
                <patternFill>
                  <bgColor rgb="FFFF5050"/>
                </patternFill>
              </fill>
            </x14:dxf>
          </x14:cfRule>
          <xm:sqref>H12:H16</xm:sqref>
        </x14:conditionalFormatting>
        <x14:conditionalFormatting xmlns:xm="http://schemas.microsoft.com/office/excel/2006/main">
          <x14:cfRule type="expression" priority="50" id="{1514A83C-D15C-4C7A-B59B-D3796874A2D9}">
            <xm:f>IF(hiddenData!I3,FALSE,TRUE)</xm:f>
            <x14:dxf>
              <fill>
                <patternFill>
                  <bgColor rgb="FFFF5050"/>
                </patternFill>
              </fill>
            </x14:dxf>
          </x14:cfRule>
          <xm:sqref>F17:F21</xm:sqref>
        </x14:conditionalFormatting>
        <x14:conditionalFormatting xmlns:xm="http://schemas.microsoft.com/office/excel/2006/main">
          <x14:cfRule type="expression" priority="49" id="{72964BBC-2C27-44B8-87FA-A06D04FE3BE7}">
            <xm:f>IF(hiddenData!I3,FALSE,TRUE)</xm:f>
            <x14:dxf>
              <fill>
                <patternFill>
                  <bgColor rgb="FFFF5050"/>
                </patternFill>
              </fill>
            </x14:dxf>
          </x14:cfRule>
          <xm:sqref>G17:G21</xm:sqref>
        </x14:conditionalFormatting>
        <x14:conditionalFormatting xmlns:xm="http://schemas.microsoft.com/office/excel/2006/main">
          <x14:cfRule type="expression" priority="48" id="{DDEB1BD1-4800-42DD-AC8D-055637851A36}">
            <xm:f>IF(hiddenData!I3,FALSE,TRUE)</xm:f>
            <x14:dxf>
              <fill>
                <patternFill>
                  <bgColor rgb="FFFF5050"/>
                </patternFill>
              </fill>
            </x14:dxf>
          </x14:cfRule>
          <xm:sqref>H17:H21</xm:sqref>
        </x14:conditionalFormatting>
        <x14:conditionalFormatting xmlns:xm="http://schemas.microsoft.com/office/excel/2006/main">
          <x14:cfRule type="expression" priority="47" id="{8C9718AA-31C2-4A28-B827-8A110379FA03}">
            <xm:f>IF(hiddenData!I4,FALSE,TRUE)</xm:f>
            <x14:dxf>
              <fill>
                <patternFill>
                  <bgColor rgb="FFFF5050"/>
                </patternFill>
              </fill>
            </x14:dxf>
          </x14:cfRule>
          <xm:sqref>F22:F26</xm:sqref>
        </x14:conditionalFormatting>
        <x14:conditionalFormatting xmlns:xm="http://schemas.microsoft.com/office/excel/2006/main">
          <x14:cfRule type="expression" priority="46" id="{EB5EE56E-0036-402D-87D2-A414A843275D}">
            <xm:f>IF(hiddenData!I4,FALSE,TRUE)</xm:f>
            <x14:dxf>
              <fill>
                <patternFill>
                  <bgColor rgb="FFFF5050"/>
                </patternFill>
              </fill>
            </x14:dxf>
          </x14:cfRule>
          <xm:sqref>G22:G26</xm:sqref>
        </x14:conditionalFormatting>
        <x14:conditionalFormatting xmlns:xm="http://schemas.microsoft.com/office/excel/2006/main">
          <x14:cfRule type="expression" priority="45" id="{3716BEF5-9528-484E-A818-28AB1C93C45F}">
            <xm:f>IF(hiddenData!I4,FALSE,TRUE)</xm:f>
            <x14:dxf>
              <fill>
                <patternFill>
                  <bgColor rgb="FFFF5050"/>
                </patternFill>
              </fill>
            </x14:dxf>
          </x14:cfRule>
          <xm:sqref>H22:H26</xm:sqref>
        </x14:conditionalFormatting>
        <x14:conditionalFormatting xmlns:xm="http://schemas.microsoft.com/office/excel/2006/main">
          <x14:cfRule type="expression" priority="44" id="{22664479-E4AE-4376-8472-74E044059717}">
            <xm:f>IF(hiddenData!I5,FALSE,TRUE)</xm:f>
            <x14:dxf>
              <fill>
                <patternFill>
                  <bgColor rgb="FFFF5050"/>
                </patternFill>
              </fill>
            </x14:dxf>
          </x14:cfRule>
          <xm:sqref>F27:F31</xm:sqref>
        </x14:conditionalFormatting>
        <x14:conditionalFormatting xmlns:xm="http://schemas.microsoft.com/office/excel/2006/main">
          <x14:cfRule type="expression" priority="43" id="{266901ED-CCCA-4375-B11E-41B203F3C148}">
            <xm:f>IF(hiddenData!I5,FALSE,TRUE)</xm:f>
            <x14:dxf>
              <fill>
                <patternFill>
                  <bgColor rgb="FFFF5050"/>
                </patternFill>
              </fill>
            </x14:dxf>
          </x14:cfRule>
          <xm:sqref>G27:G31</xm:sqref>
        </x14:conditionalFormatting>
        <x14:conditionalFormatting xmlns:xm="http://schemas.microsoft.com/office/excel/2006/main">
          <x14:cfRule type="expression" priority="42" id="{9B4BC8D3-D391-4CA0-9740-EA7C6568803D}">
            <xm:f>IF(hiddenData!I5,FALSE,TRUE)</xm:f>
            <x14:dxf>
              <fill>
                <patternFill>
                  <bgColor rgb="FFFF5050"/>
                </patternFill>
              </fill>
            </x14:dxf>
          </x14:cfRule>
          <xm:sqref>H27:H31</xm:sqref>
        </x14:conditionalFormatting>
        <x14:conditionalFormatting xmlns:xm="http://schemas.microsoft.com/office/excel/2006/main">
          <x14:cfRule type="expression" priority="41" id="{49C2445A-F515-4A9B-8764-78DB40D3185D}">
            <xm:f>IF(hiddenData!I6,FALSE,TRUE)</xm:f>
            <x14:dxf>
              <fill>
                <patternFill>
                  <bgColor rgb="FFFF5050"/>
                </patternFill>
              </fill>
            </x14:dxf>
          </x14:cfRule>
          <xm:sqref>F32:F36</xm:sqref>
        </x14:conditionalFormatting>
        <x14:conditionalFormatting xmlns:xm="http://schemas.microsoft.com/office/excel/2006/main">
          <x14:cfRule type="expression" priority="40" id="{0C38E22F-CE38-4502-B265-12F36B328E07}">
            <xm:f>IF(hiddenData!I6,FALSE,TRUE)</xm:f>
            <x14:dxf>
              <fill>
                <patternFill>
                  <bgColor rgb="FFFF5050"/>
                </patternFill>
              </fill>
            </x14:dxf>
          </x14:cfRule>
          <xm:sqref>G32:G36</xm:sqref>
        </x14:conditionalFormatting>
        <x14:conditionalFormatting xmlns:xm="http://schemas.microsoft.com/office/excel/2006/main">
          <x14:cfRule type="expression" priority="57" id="{FF6AE66A-D70E-4C87-B508-B7EAB202AA35}">
            <xm:f>IF(hiddenData!I6,FALSE,TRUE)</xm:f>
            <x14:dxf>
              <fill>
                <patternFill>
                  <bgColor rgb="FFFF5050"/>
                </patternFill>
              </fill>
            </x14:dxf>
          </x14:cfRule>
          <xm:sqref>H32:H36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disablePrompts="1" count="3">
        <x14:dataValidation type="list" allowBlank="1" showInputMessage="1" showErrorMessage="1" xr:uid="{789A6098-3882-4CB7-8268-EAE0126F9EDE}">
          <x14:formula1>
            <xm:f>hiddenData!$A$1:$A$31</xm:f>
          </x14:formula1>
          <xm:sqref>F7:F36 C7:C36</xm:sqref>
        </x14:dataValidation>
        <x14:dataValidation type="list" allowBlank="1" showInputMessage="1" showErrorMessage="1" xr:uid="{72BD2C55-8FD8-4793-BE00-76E8B5591D9C}">
          <x14:formula1>
            <xm:f>hiddenData!$B$1:$B$12</xm:f>
          </x14:formula1>
          <xm:sqref>G7:G36 D7:D36</xm:sqref>
        </x14:dataValidation>
        <x14:dataValidation type="list" allowBlank="1" showInputMessage="1" showErrorMessage="1" xr:uid="{B4DA1917-FA2F-4679-9AB1-D8A39C7F2FD2}">
          <x14:formula1>
            <xm:f>hiddenData!$C$1:$C$12</xm:f>
          </x14:formula1>
          <xm:sqref>H7:H36 E7:E36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E6B59A-07A5-4613-8239-B721FE0F14E8}">
  <dimension ref="A1:N41"/>
  <sheetViews>
    <sheetView workbookViewId="0">
      <selection activeCell="N16" sqref="N16"/>
    </sheetView>
  </sheetViews>
  <sheetFormatPr defaultRowHeight="12.75" x14ac:dyDescent="0.2"/>
  <cols>
    <col min="6" max="7" width="10.140625" bestFit="1" customWidth="1"/>
  </cols>
  <sheetData>
    <row r="1" spans="1:14" x14ac:dyDescent="0.2">
      <c r="A1" s="3">
        <v>1</v>
      </c>
      <c r="B1" s="3">
        <v>1</v>
      </c>
      <c r="C1">
        <v>18</v>
      </c>
      <c r="I1" t="s">
        <v>20</v>
      </c>
      <c r="K1" t="s">
        <v>21</v>
      </c>
    </row>
    <row r="2" spans="1:14" x14ac:dyDescent="0.2">
      <c r="A2" s="3">
        <v>2</v>
      </c>
      <c r="B2" s="3">
        <v>2</v>
      </c>
      <c r="C2">
        <v>19</v>
      </c>
      <c r="F2" s="4" t="s">
        <v>11</v>
      </c>
      <c r="G2" s="5">
        <f>IF(ISBLANK('Expense Allowance Table'!H7),DATE(2900,1,1),DATE('Expense Allowance Table'!H7+2000,'Expense Allowance Table'!G7,'Expense Allowance Table'!F7))</f>
        <v>365245</v>
      </c>
      <c r="I2" t="b">
        <f t="shared" ref="I2:I7" si="0">IF(OR(G3-G2&gt;=30,G3-G2&lt;0,YEAR(G2)&gt;2220),TRUE,FALSE)</f>
        <v>1</v>
      </c>
      <c r="K2" t="b">
        <f>IF(AND(I2,I3,I4,I5,I6,I7),TRUE,FALSE)</f>
        <v>1</v>
      </c>
    </row>
    <row r="3" spans="1:14" x14ac:dyDescent="0.2">
      <c r="A3" s="3">
        <v>3</v>
      </c>
      <c r="B3" s="3">
        <v>3</v>
      </c>
      <c r="C3">
        <v>20</v>
      </c>
      <c r="F3" s="4" t="s">
        <v>12</v>
      </c>
      <c r="G3" s="5">
        <f>IF(ISBLANK('Expense Allowance Table'!H12),DATE(2900,1,1),DATE('Expense Allowance Table'!H12+2000,'Expense Allowance Table'!G12,'Expense Allowance Table'!F12))</f>
        <v>365245</v>
      </c>
      <c r="I3" t="b">
        <f t="shared" si="0"/>
        <v>1</v>
      </c>
    </row>
    <row r="4" spans="1:14" x14ac:dyDescent="0.2">
      <c r="A4" s="3">
        <v>4</v>
      </c>
      <c r="B4" s="3">
        <v>4</v>
      </c>
      <c r="C4">
        <v>21</v>
      </c>
      <c r="F4" s="4" t="s">
        <v>13</v>
      </c>
      <c r="G4" s="5">
        <f>IF(ISBLANK('Expense Allowance Table'!H17),DATE(2900,1,1),DATE('Expense Allowance Table'!H17+2000,'Expense Allowance Table'!G17,'Expense Allowance Table'!F17))</f>
        <v>365245</v>
      </c>
      <c r="I4" t="b">
        <f t="shared" si="0"/>
        <v>1</v>
      </c>
    </row>
    <row r="5" spans="1:14" x14ac:dyDescent="0.2">
      <c r="A5" s="3">
        <v>5</v>
      </c>
      <c r="B5" s="3">
        <v>5</v>
      </c>
      <c r="C5">
        <v>22</v>
      </c>
      <c r="F5" s="4" t="s">
        <v>14</v>
      </c>
      <c r="G5" s="5">
        <f>IF(ISBLANK('Expense Allowance Table'!H22),DATE(2900,1,1),DATE('Expense Allowance Table'!H22+2000,'Expense Allowance Table'!G22,'Expense Allowance Table'!F22))</f>
        <v>365245</v>
      </c>
      <c r="I5" t="b">
        <f t="shared" si="0"/>
        <v>1</v>
      </c>
    </row>
    <row r="6" spans="1:14" x14ac:dyDescent="0.2">
      <c r="A6" s="3">
        <v>6</v>
      </c>
      <c r="B6" s="3">
        <v>6</v>
      </c>
      <c r="C6">
        <v>23</v>
      </c>
      <c r="F6" s="4" t="s">
        <v>15</v>
      </c>
      <c r="G6" s="5">
        <f>IF(ISBLANK('Expense Allowance Table'!H27),DATE(2900,1,1),DATE('Expense Allowance Table'!H27+2000,'Expense Allowance Table'!G27,'Expense Allowance Table'!F27))</f>
        <v>365245</v>
      </c>
      <c r="I6" t="b">
        <f t="shared" si="0"/>
        <v>1</v>
      </c>
    </row>
    <row r="7" spans="1:14" x14ac:dyDescent="0.2">
      <c r="A7" s="3">
        <v>7</v>
      </c>
      <c r="B7" s="3">
        <v>7</v>
      </c>
      <c r="C7">
        <v>24</v>
      </c>
      <c r="F7" s="4" t="s">
        <v>16</v>
      </c>
      <c r="G7" s="5">
        <f>IF(ISBLANK('Expense Allowance Table'!H32),DATE(2900,1,1),DATE('Expense Allowance Table'!H32+2000,'Expense Allowance Table'!G32,'Expense Allowance Table'!F32))</f>
        <v>365245</v>
      </c>
      <c r="I7" t="b">
        <f t="shared" si="0"/>
        <v>1</v>
      </c>
    </row>
    <row r="8" spans="1:14" x14ac:dyDescent="0.2">
      <c r="A8" s="3">
        <v>8</v>
      </c>
      <c r="B8" s="3">
        <v>8</v>
      </c>
      <c r="C8">
        <v>25</v>
      </c>
      <c r="F8" s="4"/>
      <c r="G8" s="5"/>
    </row>
    <row r="9" spans="1:14" x14ac:dyDescent="0.2">
      <c r="A9" s="3">
        <v>9</v>
      </c>
      <c r="B9" s="3">
        <v>9</v>
      </c>
      <c r="C9">
        <v>26</v>
      </c>
      <c r="G9" s="5"/>
      <c r="I9" t="s">
        <v>18</v>
      </c>
    </row>
    <row r="10" spans="1:14" x14ac:dyDescent="0.2">
      <c r="A10">
        <v>10</v>
      </c>
      <c r="B10">
        <v>10</v>
      </c>
      <c r="C10">
        <v>27</v>
      </c>
      <c r="G10">
        <v>1</v>
      </c>
      <c r="H10">
        <v>2</v>
      </c>
      <c r="I10">
        <v>3</v>
      </c>
      <c r="J10">
        <v>4</v>
      </c>
      <c r="K10">
        <v>5</v>
      </c>
      <c r="L10">
        <v>6</v>
      </c>
      <c r="N10" t="s">
        <v>22</v>
      </c>
    </row>
    <row r="11" spans="1:14" x14ac:dyDescent="0.2">
      <c r="A11">
        <v>11</v>
      </c>
      <c r="B11">
        <v>11</v>
      </c>
      <c r="C11">
        <v>28</v>
      </c>
      <c r="F11">
        <v>1</v>
      </c>
      <c r="G11" s="6" t="s">
        <v>17</v>
      </c>
      <c r="H11">
        <f>IF(G3&gt;=G2,1,0)</f>
        <v>1</v>
      </c>
      <c r="I11">
        <f>IF(G4&gt;=G2,1,0)</f>
        <v>1</v>
      </c>
      <c r="J11">
        <f>IF(G5&gt;=G2,1,0)</f>
        <v>1</v>
      </c>
      <c r="K11">
        <f>IF(G6&gt;=G2,1,0)</f>
        <v>1</v>
      </c>
      <c r="L11">
        <f>IF(G7&gt;=G2,1,0)</f>
        <v>1</v>
      </c>
      <c r="N11" t="b">
        <f>IF(OR(SUM(H11:L11)=5,G3=DATE(2900,1,1)),FALSE,TRUE)</f>
        <v>0</v>
      </c>
    </row>
    <row r="12" spans="1:14" x14ac:dyDescent="0.2">
      <c r="A12">
        <v>12</v>
      </c>
      <c r="B12">
        <v>12</v>
      </c>
      <c r="C12">
        <v>29</v>
      </c>
      <c r="F12">
        <v>2</v>
      </c>
      <c r="G12">
        <f>IF(G2&gt;=G3,1,0)</f>
        <v>1</v>
      </c>
      <c r="H12" s="6" t="s">
        <v>17</v>
      </c>
      <c r="I12">
        <f>IF(G4&gt;=G3,1,0)</f>
        <v>1</v>
      </c>
      <c r="J12">
        <f>IF(G5&gt;=G3,1,0)</f>
        <v>1</v>
      </c>
      <c r="K12">
        <f>IF(G6&gt;=G3,1,0)</f>
        <v>1</v>
      </c>
      <c r="L12">
        <f>IF(G7&gt;=G3,1,0)</f>
        <v>1</v>
      </c>
      <c r="N12" t="b">
        <f>IF(OR(SUM(I12:L12)=4,G4=DATE(2900,1,1)),FALSE,TRUE)</f>
        <v>0</v>
      </c>
    </row>
    <row r="13" spans="1:14" x14ac:dyDescent="0.2">
      <c r="A13">
        <v>13</v>
      </c>
      <c r="F13">
        <v>3</v>
      </c>
      <c r="G13">
        <f>IF(G2&gt;=G4,1,0)</f>
        <v>1</v>
      </c>
      <c r="H13">
        <f>IF(G3&gt;=G4,1,0)</f>
        <v>1</v>
      </c>
      <c r="I13" s="6" t="s">
        <v>17</v>
      </c>
      <c r="J13">
        <f>IF(G5&gt;=G4,1,0)</f>
        <v>1</v>
      </c>
      <c r="K13">
        <f>IF(G6&gt;=G4,1,0)</f>
        <v>1</v>
      </c>
      <c r="L13">
        <f>IF(G7&gt;=G4,1,0)</f>
        <v>1</v>
      </c>
      <c r="N13" t="b">
        <f>IF(OR(SUM(J13:L13)=3,G5=DATE(2900,1,1)),FALSE,TRUE)</f>
        <v>0</v>
      </c>
    </row>
    <row r="14" spans="1:14" x14ac:dyDescent="0.2">
      <c r="A14">
        <v>14</v>
      </c>
      <c r="F14">
        <v>4</v>
      </c>
      <c r="G14">
        <f>IF(G2&gt;=G5,1,0)</f>
        <v>1</v>
      </c>
      <c r="H14">
        <f>IF(G3&gt;=G5,1,0)</f>
        <v>1</v>
      </c>
      <c r="I14">
        <f>IF(G4&gt;=G5,1,0)</f>
        <v>1</v>
      </c>
      <c r="J14" s="6" t="s">
        <v>17</v>
      </c>
      <c r="K14">
        <f>IF(G6&gt;=G5,1,0)</f>
        <v>1</v>
      </c>
      <c r="L14">
        <f>IF(G7&gt;=G5,1,0)</f>
        <v>1</v>
      </c>
      <c r="N14" t="b">
        <f>IF(OR(SUM(K14:L14)=2,G6=DATE(2900,1,1)),FALSE,TRUE)</f>
        <v>0</v>
      </c>
    </row>
    <row r="15" spans="1:14" x14ac:dyDescent="0.2">
      <c r="A15">
        <v>15</v>
      </c>
      <c r="F15">
        <v>5</v>
      </c>
      <c r="G15">
        <f>IF(G2&gt;=G6,1,0)</f>
        <v>1</v>
      </c>
      <c r="H15">
        <f>IF(G3&gt;=G6,1,0)</f>
        <v>1</v>
      </c>
      <c r="I15">
        <f>IF(G4&gt;=G6,1,0)</f>
        <v>1</v>
      </c>
      <c r="J15">
        <f>IF(G5&gt;=G6,1,0)</f>
        <v>1</v>
      </c>
      <c r="K15" s="6" t="s">
        <v>17</v>
      </c>
      <c r="L15">
        <f>IF(G7&gt;=G6,1,0)</f>
        <v>1</v>
      </c>
      <c r="N15" t="b">
        <f>IF(OR(SUM(L15)=1,G7=DATE(2900,1,1)),FALSE,TRUE)</f>
        <v>0</v>
      </c>
    </row>
    <row r="16" spans="1:14" x14ac:dyDescent="0.2">
      <c r="A16">
        <v>16</v>
      </c>
      <c r="F16">
        <v>6</v>
      </c>
      <c r="G16">
        <f>IF(G2&gt;=G7,1,0)</f>
        <v>1</v>
      </c>
      <c r="H16">
        <f>IF(G3&gt;=G7,1,0)</f>
        <v>1</v>
      </c>
      <c r="I16">
        <f>IF(G4&gt;=G7,1,0)</f>
        <v>1</v>
      </c>
      <c r="J16">
        <f>IF(G5&gt;=G7,1,0)</f>
        <v>1</v>
      </c>
      <c r="K16">
        <f>IF(G6&gt;=G7,1,0)</f>
        <v>1</v>
      </c>
      <c r="L16" s="6" t="s">
        <v>17</v>
      </c>
    </row>
    <row r="17" spans="1:13" x14ac:dyDescent="0.2">
      <c r="A17">
        <v>17</v>
      </c>
      <c r="M17" s="6"/>
    </row>
    <row r="18" spans="1:13" x14ac:dyDescent="0.2">
      <c r="A18">
        <v>18</v>
      </c>
    </row>
    <row r="19" spans="1:13" x14ac:dyDescent="0.2">
      <c r="A19">
        <v>19</v>
      </c>
      <c r="H19" s="4" t="s">
        <v>19</v>
      </c>
      <c r="I19" t="b">
        <f>IF(OR(N11,N12,N13,N14,N15),TRUE,FALSE)</f>
        <v>0</v>
      </c>
    </row>
    <row r="20" spans="1:13" x14ac:dyDescent="0.2">
      <c r="A20">
        <v>20</v>
      </c>
    </row>
    <row r="21" spans="1:13" x14ac:dyDescent="0.2">
      <c r="A21">
        <v>21</v>
      </c>
    </row>
    <row r="22" spans="1:13" x14ac:dyDescent="0.2">
      <c r="A22">
        <v>22</v>
      </c>
    </row>
    <row r="23" spans="1:13" x14ac:dyDescent="0.2">
      <c r="A23">
        <v>23</v>
      </c>
    </row>
    <row r="24" spans="1:13" x14ac:dyDescent="0.2">
      <c r="A24">
        <v>24</v>
      </c>
      <c r="G24" s="5"/>
    </row>
    <row r="25" spans="1:13" x14ac:dyDescent="0.2">
      <c r="A25">
        <v>25</v>
      </c>
    </row>
    <row r="26" spans="1:13" x14ac:dyDescent="0.2">
      <c r="A26">
        <v>26</v>
      </c>
      <c r="G26" s="5"/>
    </row>
    <row r="27" spans="1:13" x14ac:dyDescent="0.2">
      <c r="A27">
        <v>27</v>
      </c>
    </row>
    <row r="28" spans="1:13" x14ac:dyDescent="0.2">
      <c r="A28">
        <v>28</v>
      </c>
      <c r="G28" s="5"/>
    </row>
    <row r="29" spans="1:13" x14ac:dyDescent="0.2">
      <c r="A29">
        <v>29</v>
      </c>
      <c r="G29" s="5"/>
    </row>
    <row r="30" spans="1:13" x14ac:dyDescent="0.2">
      <c r="A30">
        <v>30</v>
      </c>
      <c r="G30" s="5"/>
    </row>
    <row r="31" spans="1:13" x14ac:dyDescent="0.2">
      <c r="A31">
        <v>31</v>
      </c>
      <c r="G31" s="5"/>
    </row>
    <row r="32" spans="1:13" x14ac:dyDescent="0.2">
      <c r="G32" s="5"/>
    </row>
    <row r="33" spans="7:7" x14ac:dyDescent="0.2">
      <c r="G33" s="5"/>
    </row>
    <row r="34" spans="7:7" x14ac:dyDescent="0.2">
      <c r="G34" s="5"/>
    </row>
    <row r="35" spans="7:7" x14ac:dyDescent="0.2">
      <c r="G35" s="5"/>
    </row>
    <row r="36" spans="7:7" x14ac:dyDescent="0.2">
      <c r="G36" s="5"/>
    </row>
    <row r="37" spans="7:7" x14ac:dyDescent="0.2">
      <c r="G37" s="5"/>
    </row>
    <row r="38" spans="7:7" x14ac:dyDescent="0.2">
      <c r="G38" s="5"/>
    </row>
    <row r="39" spans="7:7" x14ac:dyDescent="0.2">
      <c r="G39" s="5"/>
    </row>
    <row r="40" spans="7:7" x14ac:dyDescent="0.2">
      <c r="G40" s="5"/>
    </row>
    <row r="41" spans="7:7" x14ac:dyDescent="0.2">
      <c r="G41" s="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41E0A8-9E62-4083-BC5B-B2454F2FFCF0}">
  <dimension ref="A1:B4"/>
  <sheetViews>
    <sheetView workbookViewId="0">
      <selection activeCell="B2" sqref="B2"/>
    </sheetView>
  </sheetViews>
  <sheetFormatPr defaultRowHeight="12.75" x14ac:dyDescent="0.2"/>
  <cols>
    <col min="1" max="1" width="6.7109375" bestFit="1" customWidth="1"/>
  </cols>
  <sheetData>
    <row r="1" spans="1:2" x14ac:dyDescent="0.2">
      <c r="A1" s="2" t="s">
        <v>0</v>
      </c>
      <c r="B1" s="2" t="s">
        <v>1</v>
      </c>
    </row>
    <row r="2" spans="1:2" x14ac:dyDescent="0.2">
      <c r="A2" s="1">
        <v>43617</v>
      </c>
      <c r="B2" t="s">
        <v>32</v>
      </c>
    </row>
    <row r="3" spans="1:2" x14ac:dyDescent="0.2">
      <c r="A3" s="1"/>
    </row>
    <row r="4" spans="1:2" x14ac:dyDescent="0.2">
      <c r="A4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Expense Allowance Table</vt:lpstr>
      <vt:lpstr>hiddenData</vt:lpstr>
      <vt:lpstr>Version History</vt:lpstr>
    </vt:vector>
  </TitlesOfParts>
  <Company>AITF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Dayna Misener</dc:creator>
  <cp:lastModifiedBy>Dayna Misener</cp:lastModifiedBy>
  <cp:lastPrinted>2019-06-25T16:22:50Z</cp:lastPrinted>
  <dcterms:created xsi:type="dcterms:W3CDTF">2018-09-27T14:32:59Z</dcterms:created>
  <dcterms:modified xsi:type="dcterms:W3CDTF">2020-03-24T19:47:05Z</dcterms:modified>
</cp:coreProperties>
</file>