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LL Template Documents\Milestone, Reporting &amp; Payment Schedules\"/>
    </mc:Choice>
  </mc:AlternateContent>
  <xr:revisionPtr revIDLastSave="0" documentId="13_ncr:1_{3A7DBA90-92CA-45F2-8CD0-09AE0500A7E4}" xr6:coauthVersionLast="36" xr6:coauthVersionMax="36" xr10:uidLastSave="{00000000-0000-0000-0000-000000000000}"/>
  <workbookProtection workbookAlgorithmName="SHA-512" workbookHashValue="1X8WyrD0dWeJCKw6d/wLVUhPd+E/hzwqiBP0u6aieKZAwpvR8NLWlTUFWmWTDB52MpHfjbAMvaVBTf2blQkCQw==" workbookSaltValue="ayk7BOSD6KOrD63QT5n6/A==" workbookSpinCount="100000" lockStructure="1"/>
  <bookViews>
    <workbookView xWindow="0" yWindow="150" windowWidth="22980" windowHeight="9465" xr2:uid="{00000000-000D-0000-FFFF-FFFF00000000}"/>
  </bookViews>
  <sheets>
    <sheet name="Expense Allowance Table" sheetId="4" r:id="rId1"/>
    <sheet name="hiddenData" sheetId="8" state="hidden" r:id="rId2"/>
    <sheet name="Version History" sheetId="6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44" i="4" l="1"/>
  <c r="M10" i="4"/>
  <c r="M35" i="4"/>
  <c r="N35" i="4" s="1"/>
  <c r="I40" i="4"/>
  <c r="A43" i="4" s="1"/>
  <c r="J40" i="4"/>
  <c r="K40" i="4"/>
  <c r="G7" i="8"/>
  <c r="L11" i="8" s="1"/>
  <c r="G6" i="8"/>
  <c r="K14" i="8" s="1"/>
  <c r="G5" i="8"/>
  <c r="G4" i="8"/>
  <c r="I14" i="8" s="1"/>
  <c r="G3" i="8"/>
  <c r="I2" i="8" s="1"/>
  <c r="G2" i="8"/>
  <c r="G12" i="8" s="1"/>
  <c r="L15" i="4"/>
  <c r="L20" i="4"/>
  <c r="L25" i="4"/>
  <c r="L30" i="4"/>
  <c r="L35" i="4"/>
  <c r="L10" i="4"/>
  <c r="L40" i="4" s="1"/>
  <c r="I4" i="8"/>
  <c r="I5" i="8"/>
  <c r="I11" i="8"/>
  <c r="L12" i="8"/>
  <c r="J13" i="8"/>
  <c r="G14" i="8"/>
  <c r="J11" i="8"/>
  <c r="J12" i="8"/>
  <c r="I16" i="8"/>
  <c r="K13" i="8"/>
  <c r="K11" i="8"/>
  <c r="G15" i="8"/>
  <c r="J15" i="8"/>
  <c r="N10" i="4"/>
  <c r="M15" i="4"/>
  <c r="N15" i="4" s="1"/>
  <c r="M20" i="4"/>
  <c r="N20" i="4"/>
  <c r="M25" i="4"/>
  <c r="N25" i="4" s="1"/>
  <c r="M30" i="4"/>
  <c r="N30" i="4"/>
  <c r="K16" i="8" l="1"/>
  <c r="H13" i="8"/>
  <c r="L13" i="8"/>
  <c r="N13" i="8" s="1"/>
  <c r="I6" i="8"/>
  <c r="H15" i="8"/>
  <c r="I15" i="8"/>
  <c r="G13" i="8"/>
  <c r="H16" i="8"/>
  <c r="I7" i="8"/>
  <c r="L14" i="8"/>
  <c r="N14" i="8" s="1"/>
  <c r="H14" i="8"/>
  <c r="G16" i="8"/>
  <c r="K12" i="8"/>
  <c r="L15" i="8"/>
  <c r="N15" i="8" s="1"/>
  <c r="I12" i="8"/>
  <c r="J16" i="8"/>
  <c r="H11" i="8"/>
  <c r="N11" i="8" s="1"/>
  <c r="I3" i="8"/>
  <c r="K2" i="8" s="1"/>
  <c r="A45" i="4" s="1"/>
  <c r="N12" i="8" l="1"/>
  <c r="I19" i="8" s="1"/>
</calcChain>
</file>

<file path=xl/sharedStrings.xml><?xml version="1.0" encoding="utf-8"?>
<sst xmlns="http://schemas.openxmlformats.org/spreadsheetml/2006/main" count="48" uniqueCount="40">
  <si>
    <t>Date</t>
  </si>
  <si>
    <t>Notes</t>
  </si>
  <si>
    <t>Milestone Number</t>
  </si>
  <si>
    <t>Report Due Date</t>
  </si>
  <si>
    <t>Milestone 1</t>
  </si>
  <si>
    <t>Milestone 2</t>
  </si>
  <si>
    <t>Milestone 3</t>
  </si>
  <si>
    <t>Milestone 4</t>
  </si>
  <si>
    <t>Milestone 5</t>
  </si>
  <si>
    <t>Milestone 6</t>
  </si>
  <si>
    <t>TOTALS</t>
  </si>
  <si>
    <t>Milestone 1 Completion Date:</t>
  </si>
  <si>
    <t>Milestone 2 Completion Date:</t>
  </si>
  <si>
    <t>Milestone 3 Completion Date:</t>
  </si>
  <si>
    <t>Milestone 4 Completion Date:</t>
  </si>
  <si>
    <t>Milestone 5 Completion Date:</t>
  </si>
  <si>
    <t>Milestone 6 Completion Date:</t>
  </si>
  <si>
    <t>-</t>
  </si>
  <si>
    <t>Is X Greater than Y?</t>
  </si>
  <si>
    <t>Dates out of order:</t>
  </si>
  <si>
    <t>30 Days Apart?</t>
  </si>
  <si>
    <t>Total</t>
  </si>
  <si>
    <t>Greater?</t>
  </si>
  <si>
    <t>TOTAL PROJECT COST</t>
  </si>
  <si>
    <t>dd</t>
  </si>
  <si>
    <t>mm</t>
  </si>
  <si>
    <t>yy</t>
  </si>
  <si>
    <t>Milestone Start Date</t>
  </si>
  <si>
    <t>Milestone Completion Date</t>
  </si>
  <si>
    <t>Description of Milestone and the Related Deliverable(s), and Description of In-Kind Resources and Method of Valuating</t>
  </si>
  <si>
    <t>Please order Milestones by Completion Date, Milestones must not start before the execution of</t>
  </si>
  <si>
    <t>the agreement, and Completion Dates must be at least 30 days apart.</t>
  </si>
  <si>
    <t>First Version; table based off of PDP MRP Excel Template</t>
  </si>
  <si>
    <t>Alberta Applicant Minimum 25% Cash Contribution</t>
  </si>
  <si>
    <t xml:space="preserve">Alberta Applicant 25% In Kind Contribution
</t>
  </si>
  <si>
    <t xml:space="preserve">Alberta Innovates Investment
</t>
  </si>
  <si>
    <t xml:space="preserve">Total Value of Milestone
</t>
  </si>
  <si>
    <t>*Expected Payment Date by Alberta Innovates</t>
  </si>
  <si>
    <t>All funds must be stated in Canadian Dollars.</t>
  </si>
  <si>
    <t xml:space="preserve">*Contingent on our review and approval of the related report, which may be delayed if AI requires additional information from the Applicant, or if sections of the report are incomplete.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</si>
</sst>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&quot;$&quot;#,##0.00"/>
    <numFmt numFmtId="165" formatCode="0#"/>
  </numFmts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hair">
        <color theme="0" tint="-0.499984740745262"/>
      </right>
      <top/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/>
      <bottom style="medium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medium">
        <color indexed="64"/>
      </bottom>
      <diagonal/>
    </border>
    <border>
      <left style="hair">
        <color theme="0" tint="-0.499984740745262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88">
    <xf numFmtId="0" fontId="0" fillId="0" borderId="0" xfId="0"/>
    <xf numFmtId="17" fontId="0" fillId="0" borderId="0" xfId="0" applyNumberFormat="1"/>
    <xf numFmtId="0" fontId="4" fillId="0" borderId="0" xfId="0" applyFont="1"/>
    <xf numFmtId="165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/>
    <xf numFmtId="14" fontId="0" fillId="0" borderId="0" xfId="0" quotePrefix="1" applyNumberFormat="1" applyAlignment="1">
      <alignment horizontal="center"/>
    </xf>
    <xf numFmtId="0" fontId="3" fillId="2" borderId="0" xfId="0" applyFont="1" applyFill="1" applyBorder="1" applyProtection="1"/>
    <xf numFmtId="0" fontId="0" fillId="2" borderId="0" xfId="0" applyFont="1" applyFill="1" applyProtection="1"/>
    <xf numFmtId="14" fontId="0" fillId="2" borderId="0" xfId="0" applyNumberFormat="1" applyFont="1" applyFill="1" applyAlignment="1" applyProtection="1">
      <alignment horizontal="center"/>
    </xf>
    <xf numFmtId="42" fontId="0" fillId="2" borderId="0" xfId="0" applyNumberFormat="1" applyFont="1" applyFill="1" applyProtection="1"/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10" fillId="3" borderId="19" xfId="0" applyFont="1" applyFill="1" applyBorder="1" applyAlignment="1" applyProtection="1">
      <alignment horizontal="center" vertical="center" wrapText="1"/>
    </xf>
    <xf numFmtId="0" fontId="10" fillId="3" borderId="20" xfId="0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right"/>
    </xf>
    <xf numFmtId="0" fontId="7" fillId="3" borderId="6" xfId="0" applyFont="1" applyFill="1" applyBorder="1" applyAlignment="1" applyProtection="1">
      <alignment horizontal="center" vertical="center" wrapText="1"/>
    </xf>
    <xf numFmtId="0" fontId="8" fillId="2" borderId="0" xfId="0" applyFont="1" applyFill="1" applyAlignment="1" applyProtection="1"/>
    <xf numFmtId="164" fontId="0" fillId="3" borderId="17" xfId="1" applyNumberFormat="1" applyFont="1" applyFill="1" applyBorder="1" applyAlignment="1" applyProtection="1">
      <alignment horizontal="center" vertical="center"/>
    </xf>
    <xf numFmtId="14" fontId="1" fillId="3" borderId="11" xfId="1" applyNumberFormat="1" applyFont="1" applyFill="1" applyBorder="1" applyAlignment="1" applyProtection="1">
      <alignment horizontal="center" vertical="center"/>
    </xf>
    <xf numFmtId="14" fontId="1" fillId="3" borderId="7" xfId="1" applyNumberFormat="1" applyFont="1" applyFill="1" applyBorder="1" applyAlignment="1" applyProtection="1">
      <alignment horizontal="center" vertical="center"/>
    </xf>
    <xf numFmtId="164" fontId="0" fillId="3" borderId="2" xfId="1" applyNumberFormat="1" applyFont="1" applyFill="1" applyBorder="1" applyAlignment="1" applyProtection="1">
      <alignment horizontal="center" vertical="center"/>
    </xf>
    <xf numFmtId="0" fontId="8" fillId="2" borderId="0" xfId="0" applyFont="1" applyFill="1" applyProtection="1"/>
    <xf numFmtId="0" fontId="1" fillId="2" borderId="0" xfId="0" applyFont="1" applyFill="1" applyAlignment="1" applyProtection="1"/>
    <xf numFmtId="0" fontId="0" fillId="0" borderId="0" xfId="0" applyFont="1" applyProtection="1"/>
    <xf numFmtId="0" fontId="1" fillId="2" borderId="0" xfId="0" applyFont="1" applyFill="1" applyProtection="1"/>
    <xf numFmtId="14" fontId="0" fillId="0" borderId="0" xfId="0" applyNumberFormat="1" applyFont="1" applyAlignment="1" applyProtection="1">
      <alignment horizontal="center"/>
    </xf>
    <xf numFmtId="42" fontId="0" fillId="0" borderId="0" xfId="0" applyNumberFormat="1" applyFont="1" applyProtection="1"/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 wrapText="1"/>
    </xf>
    <xf numFmtId="164" fontId="0" fillId="3" borderId="17" xfId="1" applyNumberFormat="1" applyFont="1" applyFill="1" applyBorder="1" applyAlignment="1" applyProtection="1">
      <alignment horizontal="center" vertical="center"/>
    </xf>
    <xf numFmtId="164" fontId="0" fillId="2" borderId="1" xfId="1" applyNumberFormat="1" applyFont="1" applyFill="1" applyBorder="1" applyAlignment="1" applyProtection="1">
      <alignment horizontal="center" vertical="center"/>
      <protection locked="0"/>
    </xf>
    <xf numFmtId="164" fontId="0" fillId="2" borderId="2" xfId="1" applyNumberFormat="1" applyFont="1" applyFill="1" applyBorder="1" applyAlignment="1" applyProtection="1">
      <alignment horizontal="center" vertical="center"/>
      <protection locked="0"/>
    </xf>
    <xf numFmtId="14" fontId="1" fillId="3" borderId="11" xfId="1" applyNumberFormat="1" applyFont="1" applyFill="1" applyBorder="1" applyAlignment="1" applyProtection="1">
      <alignment horizontal="center" vertical="center"/>
    </xf>
    <xf numFmtId="14" fontId="1" fillId="3" borderId="7" xfId="1" applyNumberFormat="1" applyFont="1" applyFill="1" applyBorder="1" applyAlignment="1" applyProtection="1">
      <alignment horizontal="center" vertical="center"/>
    </xf>
    <xf numFmtId="164" fontId="0" fillId="2" borderId="11" xfId="1" applyNumberFormat="1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 wrapText="1"/>
    </xf>
    <xf numFmtId="0" fontId="0" fillId="2" borderId="14" xfId="0" applyFont="1" applyFill="1" applyBorder="1" applyAlignment="1" applyProtection="1">
      <alignment horizontal="left" vertical="center" wrapText="1"/>
      <protection locked="0"/>
    </xf>
    <xf numFmtId="0" fontId="3" fillId="2" borderId="36" xfId="0" applyFont="1" applyFill="1" applyBorder="1" applyAlignment="1" applyProtection="1">
      <alignment horizontal="center" vertical="center"/>
      <protection locked="0"/>
    </xf>
    <xf numFmtId="0" fontId="3" fillId="2" borderId="37" xfId="0" applyFont="1" applyFill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 applyProtection="1">
      <alignment horizontal="center" vertical="center"/>
      <protection locked="0"/>
    </xf>
    <xf numFmtId="164" fontId="0" fillId="2" borderId="39" xfId="1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right" vertical="center"/>
    </xf>
    <xf numFmtId="164" fontId="0" fillId="3" borderId="32" xfId="1" applyNumberFormat="1" applyFont="1" applyFill="1" applyBorder="1" applyAlignment="1" applyProtection="1">
      <alignment horizontal="center" vertical="center"/>
    </xf>
    <xf numFmtId="164" fontId="0" fillId="3" borderId="6" xfId="1" applyNumberFormat="1" applyFont="1" applyFill="1" applyBorder="1" applyAlignment="1" applyProtection="1">
      <alignment horizontal="center" vertical="center"/>
    </xf>
    <xf numFmtId="164" fontId="0" fillId="3" borderId="9" xfId="1" applyNumberFormat="1" applyFont="1" applyFill="1" applyBorder="1" applyAlignment="1" applyProtection="1">
      <alignment horizontal="center" vertical="center"/>
    </xf>
    <xf numFmtId="164" fontId="0" fillId="3" borderId="33" xfId="1" applyNumberFormat="1" applyFont="1" applyFill="1" applyBorder="1" applyAlignment="1" applyProtection="1">
      <alignment horizontal="center" vertical="center"/>
    </xf>
    <xf numFmtId="164" fontId="0" fillId="3" borderId="1" xfId="1" applyNumberFormat="1" applyFont="1" applyFill="1" applyBorder="1" applyAlignment="1" applyProtection="1">
      <alignment horizontal="center" vertical="center"/>
    </xf>
    <xf numFmtId="164" fontId="0" fillId="3" borderId="10" xfId="1" applyNumberFormat="1" applyFont="1" applyFill="1" applyBorder="1" applyAlignment="1" applyProtection="1">
      <alignment horizontal="center" vertical="center"/>
    </xf>
    <xf numFmtId="164" fontId="0" fillId="3" borderId="34" xfId="1" applyNumberFormat="1" applyFont="1" applyFill="1" applyBorder="1" applyAlignment="1" applyProtection="1">
      <alignment horizontal="center" vertical="center"/>
    </xf>
    <xf numFmtId="164" fontId="0" fillId="3" borderId="2" xfId="1" applyNumberFormat="1" applyFont="1" applyFill="1" applyBorder="1" applyAlignment="1" applyProtection="1">
      <alignment horizontal="center" vertical="center"/>
    </xf>
    <xf numFmtId="164" fontId="0" fillId="3" borderId="14" xfId="1" applyNumberFormat="1" applyFont="1" applyFill="1" applyBorder="1" applyAlignment="1" applyProtection="1">
      <alignment horizontal="center" vertical="center"/>
    </xf>
    <xf numFmtId="164" fontId="0" fillId="4" borderId="35" xfId="1" applyNumberFormat="1" applyFont="1" applyFill="1" applyBorder="1" applyAlignment="1" applyProtection="1">
      <alignment horizontal="center" vertical="center"/>
    </xf>
    <xf numFmtId="164" fontId="0" fillId="4" borderId="17" xfId="1" applyNumberFormat="1" applyFont="1" applyFill="1" applyBorder="1" applyAlignment="1" applyProtection="1">
      <alignment horizontal="center" vertical="center"/>
    </xf>
    <xf numFmtId="164" fontId="0" fillId="4" borderId="13" xfId="1" applyNumberFormat="1" applyFont="1" applyFill="1" applyBorder="1" applyAlignment="1" applyProtection="1">
      <alignment horizontal="center" vertical="center"/>
    </xf>
    <xf numFmtId="14" fontId="9" fillId="4" borderId="0" xfId="1" applyNumberFormat="1" applyFont="1" applyFill="1" applyBorder="1" applyAlignment="1" applyProtection="1">
      <alignment horizontal="center" vertical="center"/>
    </xf>
    <xf numFmtId="14" fontId="9" fillId="4" borderId="8" xfId="1" applyNumberFormat="1" applyFont="1" applyFill="1" applyBorder="1" applyAlignment="1" applyProtection="1">
      <alignment horizontal="center" vertical="center"/>
    </xf>
    <xf numFmtId="14" fontId="9" fillId="4" borderId="31" xfId="1" applyNumberFormat="1" applyFont="1" applyFill="1" applyBorder="1" applyAlignment="1" applyProtection="1">
      <alignment horizontal="center" vertical="center"/>
    </xf>
    <xf numFmtId="14" fontId="9" fillId="4" borderId="30" xfId="1" applyNumberFormat="1" applyFont="1" applyFill="1" applyBorder="1" applyAlignment="1" applyProtection="1">
      <alignment horizontal="center" vertical="center"/>
    </xf>
    <xf numFmtId="14" fontId="1" fillId="3" borderId="39" xfId="1" applyNumberFormat="1" applyFont="1" applyFill="1" applyBorder="1" applyAlignment="1" applyProtection="1">
      <alignment horizontal="center" vertical="center"/>
    </xf>
    <xf numFmtId="14" fontId="1" fillId="3" borderId="40" xfId="1" applyNumberFormat="1" applyFont="1" applyFill="1" applyBorder="1" applyAlignment="1" applyProtection="1">
      <alignment horizontal="center" vertical="center"/>
    </xf>
    <xf numFmtId="164" fontId="0" fillId="3" borderId="13" xfId="1" applyNumberFormat="1" applyFont="1" applyFill="1" applyBorder="1" applyAlignment="1" applyProtection="1">
      <alignment horizontal="center" vertical="center"/>
    </xf>
    <xf numFmtId="164" fontId="0" fillId="2" borderId="10" xfId="1" applyNumberFormat="1" applyFont="1" applyFill="1" applyBorder="1" applyAlignment="1" applyProtection="1">
      <alignment horizontal="center" vertical="center"/>
      <protection locked="0"/>
    </xf>
    <xf numFmtId="164" fontId="0" fillId="2" borderId="14" xfId="1" applyNumberFormat="1" applyFont="1" applyFill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36"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numFmt numFmtId="166" formatCode="0#\-"/>
    </dxf>
    <dxf>
      <numFmt numFmtId="167" formatCode="##\-"/>
    </dxf>
  </dxfs>
  <tableStyles count="0" defaultTableStyle="TableStyleMedium2" defaultPivotStyle="PivotStyleLight16"/>
  <colors>
    <mruColors>
      <color rgb="FFFF505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1804147</xdr:colOff>
      <xdr:row>2</xdr:row>
      <xdr:rowOff>44758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21826256-07A0-4574-971A-7BF65383F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879911" cy="358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C2E2C-59DD-4A26-9006-F7F72F3793F1}">
  <sheetPr>
    <pageSetUpPr fitToPage="1"/>
  </sheetPr>
  <dimension ref="A1:N58"/>
  <sheetViews>
    <sheetView tabSelected="1" view="pageLayout" zoomScaleNormal="100" workbookViewId="0">
      <selection activeCell="B49" sqref="B49"/>
    </sheetView>
  </sheetViews>
  <sheetFormatPr defaultColWidth="0.140625" defaultRowHeight="12.75" x14ac:dyDescent="0.2"/>
  <cols>
    <col min="1" max="1" width="15.28515625" style="26" customWidth="1"/>
    <col min="2" max="2" width="66.28515625" style="28" customWidth="1"/>
    <col min="3" max="4" width="4.140625" style="26" customWidth="1"/>
    <col min="5" max="5" width="4.140625" style="29" customWidth="1"/>
    <col min="6" max="8" width="4.140625" style="26" customWidth="1"/>
    <col min="9" max="14" width="15.28515625" style="26" customWidth="1"/>
    <col min="15" max="16384" width="0.140625" style="26"/>
  </cols>
  <sheetData>
    <row r="1" spans="1:14" x14ac:dyDescent="0.2">
      <c r="A1" s="7"/>
      <c r="B1" s="7"/>
      <c r="C1" s="7"/>
      <c r="D1" s="7"/>
      <c r="E1" s="7"/>
      <c r="F1" s="8"/>
      <c r="G1" s="8"/>
      <c r="H1" s="8"/>
      <c r="I1" s="8"/>
      <c r="J1" s="8"/>
      <c r="K1" s="8"/>
      <c r="L1" s="8"/>
      <c r="M1" s="8"/>
      <c r="N1" s="8"/>
    </row>
    <row r="2" spans="1:14" x14ac:dyDescent="0.2">
      <c r="A2" s="7"/>
      <c r="B2" s="7"/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</row>
    <row r="3" spans="1:14" ht="12.75" customHeight="1" thickBot="1" x14ac:dyDescent="0.25">
      <c r="A3" s="7"/>
      <c r="B3" s="7"/>
      <c r="C3" s="7"/>
      <c r="D3" s="7"/>
      <c r="E3" s="7"/>
      <c r="F3" s="8"/>
      <c r="G3" s="8"/>
      <c r="H3" s="8"/>
      <c r="I3" s="8"/>
      <c r="J3" s="8"/>
      <c r="K3" s="8"/>
      <c r="L3" s="8"/>
      <c r="M3" s="8"/>
      <c r="N3" s="8"/>
    </row>
    <row r="4" spans="1:14" ht="12.75" customHeight="1" x14ac:dyDescent="0.2">
      <c r="A4" s="34" t="s">
        <v>2</v>
      </c>
      <c r="B4" s="30" t="s">
        <v>29</v>
      </c>
      <c r="C4" s="32" t="s">
        <v>27</v>
      </c>
      <c r="D4" s="32"/>
      <c r="E4" s="32"/>
      <c r="F4" s="30" t="s">
        <v>28</v>
      </c>
      <c r="G4" s="30"/>
      <c r="H4" s="30"/>
      <c r="I4" s="30" t="s">
        <v>33</v>
      </c>
      <c r="J4" s="30" t="s">
        <v>34</v>
      </c>
      <c r="K4" s="50" t="s">
        <v>35</v>
      </c>
      <c r="L4" s="52" t="s">
        <v>36</v>
      </c>
      <c r="M4" s="48" t="s">
        <v>3</v>
      </c>
      <c r="N4" s="46" t="s">
        <v>37</v>
      </c>
    </row>
    <row r="5" spans="1:14" ht="12.75" customHeight="1" x14ac:dyDescent="0.2">
      <c r="A5" s="35"/>
      <c r="B5" s="31"/>
      <c r="C5" s="33"/>
      <c r="D5" s="33"/>
      <c r="E5" s="33"/>
      <c r="F5" s="31"/>
      <c r="G5" s="31"/>
      <c r="H5" s="31"/>
      <c r="I5" s="31"/>
      <c r="J5" s="31"/>
      <c r="K5" s="51"/>
      <c r="L5" s="53"/>
      <c r="M5" s="49"/>
      <c r="N5" s="47"/>
    </row>
    <row r="6" spans="1:14" ht="12.75" customHeight="1" x14ac:dyDescent="0.2">
      <c r="A6" s="35"/>
      <c r="B6" s="31"/>
      <c r="C6" s="33"/>
      <c r="D6" s="33"/>
      <c r="E6" s="33"/>
      <c r="F6" s="31"/>
      <c r="G6" s="31"/>
      <c r="H6" s="31"/>
      <c r="I6" s="31"/>
      <c r="J6" s="31"/>
      <c r="K6" s="51"/>
      <c r="L6" s="53"/>
      <c r="M6" s="49"/>
      <c r="N6" s="47"/>
    </row>
    <row r="7" spans="1:14" ht="12.75" customHeight="1" x14ac:dyDescent="0.2">
      <c r="A7" s="35"/>
      <c r="B7" s="31"/>
      <c r="C7" s="33"/>
      <c r="D7" s="33"/>
      <c r="E7" s="33"/>
      <c r="F7" s="31"/>
      <c r="G7" s="31"/>
      <c r="H7" s="31"/>
      <c r="I7" s="31"/>
      <c r="J7" s="31"/>
      <c r="K7" s="51"/>
      <c r="L7" s="53"/>
      <c r="M7" s="49"/>
      <c r="N7" s="47"/>
    </row>
    <row r="8" spans="1:14" x14ac:dyDescent="0.2">
      <c r="A8" s="35"/>
      <c r="B8" s="31"/>
      <c r="C8" s="33"/>
      <c r="D8" s="33"/>
      <c r="E8" s="33"/>
      <c r="F8" s="31"/>
      <c r="G8" s="31"/>
      <c r="H8" s="31"/>
      <c r="I8" s="31"/>
      <c r="J8" s="31"/>
      <c r="K8" s="51"/>
      <c r="L8" s="53"/>
      <c r="M8" s="49"/>
      <c r="N8" s="47"/>
    </row>
    <row r="9" spans="1:14" ht="15.75" x14ac:dyDescent="0.2">
      <c r="A9" s="18"/>
      <c r="B9" s="12"/>
      <c r="C9" s="14" t="s">
        <v>24</v>
      </c>
      <c r="D9" s="15" t="s">
        <v>25</v>
      </c>
      <c r="E9" s="16" t="s">
        <v>26</v>
      </c>
      <c r="F9" s="14" t="s">
        <v>24</v>
      </c>
      <c r="G9" s="15" t="s">
        <v>25</v>
      </c>
      <c r="H9" s="16" t="s">
        <v>26</v>
      </c>
      <c r="I9" s="13"/>
      <c r="J9" s="11"/>
      <c r="K9" s="23"/>
      <c r="L9" s="20"/>
      <c r="M9" s="21"/>
      <c r="N9" s="22"/>
    </row>
    <row r="10" spans="1:14" ht="12.75" customHeight="1" x14ac:dyDescent="0.2">
      <c r="A10" s="35" t="s">
        <v>4</v>
      </c>
      <c r="B10" s="45"/>
      <c r="C10" s="36"/>
      <c r="D10" s="39"/>
      <c r="E10" s="42"/>
      <c r="F10" s="36"/>
      <c r="G10" s="39"/>
      <c r="H10" s="42"/>
      <c r="I10" s="59"/>
      <c r="J10" s="55"/>
      <c r="K10" s="56"/>
      <c r="L10" s="54">
        <f>SUM(I10:K14)</f>
        <v>0</v>
      </c>
      <c r="M10" s="57" t="str">
        <f t="shared" ref="M10" si="0">IF(SUM(F10:H14)&gt;19,DATE(H10+2000,G10,F10)+14,"")</f>
        <v/>
      </c>
      <c r="N10" s="58" t="str">
        <f>IF(M10="","",M10+45)</f>
        <v/>
      </c>
    </row>
    <row r="11" spans="1:14" ht="12.75" customHeight="1" x14ac:dyDescent="0.2">
      <c r="A11" s="35"/>
      <c r="B11" s="45"/>
      <c r="C11" s="37"/>
      <c r="D11" s="40"/>
      <c r="E11" s="43"/>
      <c r="F11" s="37"/>
      <c r="G11" s="40"/>
      <c r="H11" s="43"/>
      <c r="I11" s="59"/>
      <c r="J11" s="55"/>
      <c r="K11" s="56"/>
      <c r="L11" s="54"/>
      <c r="M11" s="57"/>
      <c r="N11" s="58"/>
    </row>
    <row r="12" spans="1:14" x14ac:dyDescent="0.2">
      <c r="A12" s="35"/>
      <c r="B12" s="45"/>
      <c r="C12" s="37"/>
      <c r="D12" s="40"/>
      <c r="E12" s="43"/>
      <c r="F12" s="37"/>
      <c r="G12" s="40"/>
      <c r="H12" s="43"/>
      <c r="I12" s="59"/>
      <c r="J12" s="55"/>
      <c r="K12" s="56"/>
      <c r="L12" s="54"/>
      <c r="M12" s="57"/>
      <c r="N12" s="58"/>
    </row>
    <row r="13" spans="1:14" x14ac:dyDescent="0.2">
      <c r="A13" s="35"/>
      <c r="B13" s="45"/>
      <c r="C13" s="37"/>
      <c r="D13" s="40"/>
      <c r="E13" s="43"/>
      <c r="F13" s="37"/>
      <c r="G13" s="40"/>
      <c r="H13" s="43"/>
      <c r="I13" s="59"/>
      <c r="J13" s="55"/>
      <c r="K13" s="56"/>
      <c r="L13" s="54"/>
      <c r="M13" s="57"/>
      <c r="N13" s="58"/>
    </row>
    <row r="14" spans="1:14" x14ac:dyDescent="0.2">
      <c r="A14" s="35"/>
      <c r="B14" s="45"/>
      <c r="C14" s="38"/>
      <c r="D14" s="41"/>
      <c r="E14" s="44"/>
      <c r="F14" s="38"/>
      <c r="G14" s="41"/>
      <c r="H14" s="44"/>
      <c r="I14" s="59"/>
      <c r="J14" s="55"/>
      <c r="K14" s="56"/>
      <c r="L14" s="54"/>
      <c r="M14" s="57"/>
      <c r="N14" s="58"/>
    </row>
    <row r="15" spans="1:14" ht="12.75" customHeight="1" x14ac:dyDescent="0.2">
      <c r="A15" s="35" t="s">
        <v>5</v>
      </c>
      <c r="B15" s="45"/>
      <c r="C15" s="36"/>
      <c r="D15" s="39"/>
      <c r="E15" s="42"/>
      <c r="F15" s="36"/>
      <c r="G15" s="39"/>
      <c r="H15" s="42"/>
      <c r="I15" s="59"/>
      <c r="J15" s="55"/>
      <c r="K15" s="56"/>
      <c r="L15" s="54">
        <f t="shared" ref="L15" si="1">SUM(I15:K19)</f>
        <v>0</v>
      </c>
      <c r="M15" s="57" t="str">
        <f t="shared" ref="M15" si="2">IF(SUM(F15:H19)&gt;19,DATE(H15+2000,G15,F15)+14,"")</f>
        <v/>
      </c>
      <c r="N15" s="58" t="str">
        <f>IF(M15="","",M15+45)</f>
        <v/>
      </c>
    </row>
    <row r="16" spans="1:14" x14ac:dyDescent="0.2">
      <c r="A16" s="35"/>
      <c r="B16" s="45"/>
      <c r="C16" s="37"/>
      <c r="D16" s="40"/>
      <c r="E16" s="43"/>
      <c r="F16" s="37"/>
      <c r="G16" s="40"/>
      <c r="H16" s="43"/>
      <c r="I16" s="59"/>
      <c r="J16" s="55"/>
      <c r="K16" s="56"/>
      <c r="L16" s="54"/>
      <c r="M16" s="57"/>
      <c r="N16" s="58"/>
    </row>
    <row r="17" spans="1:14" x14ac:dyDescent="0.2">
      <c r="A17" s="35"/>
      <c r="B17" s="45"/>
      <c r="C17" s="37"/>
      <c r="D17" s="40"/>
      <c r="E17" s="43"/>
      <c r="F17" s="37"/>
      <c r="G17" s="40"/>
      <c r="H17" s="43"/>
      <c r="I17" s="59"/>
      <c r="J17" s="55"/>
      <c r="K17" s="56"/>
      <c r="L17" s="54"/>
      <c r="M17" s="57"/>
      <c r="N17" s="58"/>
    </row>
    <row r="18" spans="1:14" x14ac:dyDescent="0.2">
      <c r="A18" s="35"/>
      <c r="B18" s="45"/>
      <c r="C18" s="37"/>
      <c r="D18" s="40"/>
      <c r="E18" s="43"/>
      <c r="F18" s="37"/>
      <c r="G18" s="40"/>
      <c r="H18" s="43"/>
      <c r="I18" s="59"/>
      <c r="J18" s="55"/>
      <c r="K18" s="56"/>
      <c r="L18" s="54"/>
      <c r="M18" s="57"/>
      <c r="N18" s="58"/>
    </row>
    <row r="19" spans="1:14" x14ac:dyDescent="0.2">
      <c r="A19" s="35"/>
      <c r="B19" s="45"/>
      <c r="C19" s="38"/>
      <c r="D19" s="41"/>
      <c r="E19" s="44"/>
      <c r="F19" s="38"/>
      <c r="G19" s="41"/>
      <c r="H19" s="44"/>
      <c r="I19" s="59"/>
      <c r="J19" s="55"/>
      <c r="K19" s="56"/>
      <c r="L19" s="54"/>
      <c r="M19" s="57"/>
      <c r="N19" s="58"/>
    </row>
    <row r="20" spans="1:14" ht="12.75" customHeight="1" x14ac:dyDescent="0.2">
      <c r="A20" s="35" t="s">
        <v>6</v>
      </c>
      <c r="B20" s="45"/>
      <c r="C20" s="36"/>
      <c r="D20" s="39"/>
      <c r="E20" s="42"/>
      <c r="F20" s="36"/>
      <c r="G20" s="39"/>
      <c r="H20" s="42"/>
      <c r="I20" s="59"/>
      <c r="J20" s="55"/>
      <c r="K20" s="56"/>
      <c r="L20" s="54">
        <f t="shared" ref="L20" si="3">SUM(I20:K24)</f>
        <v>0</v>
      </c>
      <c r="M20" s="57" t="str">
        <f t="shared" ref="M20" si="4">IF(SUM(F20:H24)&gt;19,DATE(H20+2000,G20,F20)+14,"")</f>
        <v/>
      </c>
      <c r="N20" s="58" t="str">
        <f>IF(M20="","",M20+45)</f>
        <v/>
      </c>
    </row>
    <row r="21" spans="1:14" x14ac:dyDescent="0.2">
      <c r="A21" s="35"/>
      <c r="B21" s="45"/>
      <c r="C21" s="37"/>
      <c r="D21" s="40"/>
      <c r="E21" s="43"/>
      <c r="F21" s="37"/>
      <c r="G21" s="40"/>
      <c r="H21" s="43"/>
      <c r="I21" s="59"/>
      <c r="J21" s="55"/>
      <c r="K21" s="56"/>
      <c r="L21" s="54"/>
      <c r="M21" s="57"/>
      <c r="N21" s="58"/>
    </row>
    <row r="22" spans="1:14" x14ac:dyDescent="0.2">
      <c r="A22" s="35"/>
      <c r="B22" s="45"/>
      <c r="C22" s="37"/>
      <c r="D22" s="40"/>
      <c r="E22" s="43"/>
      <c r="F22" s="37"/>
      <c r="G22" s="40"/>
      <c r="H22" s="43"/>
      <c r="I22" s="59"/>
      <c r="J22" s="55"/>
      <c r="K22" s="56"/>
      <c r="L22" s="54"/>
      <c r="M22" s="57"/>
      <c r="N22" s="58"/>
    </row>
    <row r="23" spans="1:14" x14ac:dyDescent="0.2">
      <c r="A23" s="35"/>
      <c r="B23" s="45"/>
      <c r="C23" s="37"/>
      <c r="D23" s="40"/>
      <c r="E23" s="43"/>
      <c r="F23" s="37"/>
      <c r="G23" s="40"/>
      <c r="H23" s="43"/>
      <c r="I23" s="59"/>
      <c r="J23" s="55"/>
      <c r="K23" s="56"/>
      <c r="L23" s="54"/>
      <c r="M23" s="57"/>
      <c r="N23" s="58"/>
    </row>
    <row r="24" spans="1:14" x14ac:dyDescent="0.2">
      <c r="A24" s="35"/>
      <c r="B24" s="45"/>
      <c r="C24" s="38"/>
      <c r="D24" s="41"/>
      <c r="E24" s="44"/>
      <c r="F24" s="38"/>
      <c r="G24" s="41"/>
      <c r="H24" s="44"/>
      <c r="I24" s="59"/>
      <c r="J24" s="55"/>
      <c r="K24" s="56"/>
      <c r="L24" s="54"/>
      <c r="M24" s="57"/>
      <c r="N24" s="58"/>
    </row>
    <row r="25" spans="1:14" ht="12.75" customHeight="1" x14ac:dyDescent="0.2">
      <c r="A25" s="35" t="s">
        <v>7</v>
      </c>
      <c r="B25" s="45"/>
      <c r="C25" s="36"/>
      <c r="D25" s="39"/>
      <c r="E25" s="42"/>
      <c r="F25" s="36"/>
      <c r="G25" s="39"/>
      <c r="H25" s="42"/>
      <c r="I25" s="59"/>
      <c r="J25" s="55"/>
      <c r="K25" s="56"/>
      <c r="L25" s="54">
        <f t="shared" ref="L25" si="5">SUM(I25:K29)</f>
        <v>0</v>
      </c>
      <c r="M25" s="57" t="str">
        <f t="shared" ref="M25" si="6">IF(SUM(F25:H29)&gt;19,DATE(H25+2000,G25,F25)+14,"")</f>
        <v/>
      </c>
      <c r="N25" s="58" t="str">
        <f>IF(M25="","",M25+45)</f>
        <v/>
      </c>
    </row>
    <row r="26" spans="1:14" x14ac:dyDescent="0.2">
      <c r="A26" s="35"/>
      <c r="B26" s="45"/>
      <c r="C26" s="37"/>
      <c r="D26" s="40"/>
      <c r="E26" s="43"/>
      <c r="F26" s="37"/>
      <c r="G26" s="40"/>
      <c r="H26" s="43"/>
      <c r="I26" s="59"/>
      <c r="J26" s="55"/>
      <c r="K26" s="56"/>
      <c r="L26" s="54"/>
      <c r="M26" s="57"/>
      <c r="N26" s="58"/>
    </row>
    <row r="27" spans="1:14" x14ac:dyDescent="0.2">
      <c r="A27" s="35"/>
      <c r="B27" s="45"/>
      <c r="C27" s="37"/>
      <c r="D27" s="40"/>
      <c r="E27" s="43"/>
      <c r="F27" s="37"/>
      <c r="G27" s="40"/>
      <c r="H27" s="43"/>
      <c r="I27" s="59"/>
      <c r="J27" s="55"/>
      <c r="K27" s="56"/>
      <c r="L27" s="54"/>
      <c r="M27" s="57"/>
      <c r="N27" s="58"/>
    </row>
    <row r="28" spans="1:14" x14ac:dyDescent="0.2">
      <c r="A28" s="35"/>
      <c r="B28" s="45"/>
      <c r="C28" s="37"/>
      <c r="D28" s="40"/>
      <c r="E28" s="43"/>
      <c r="F28" s="37"/>
      <c r="G28" s="40"/>
      <c r="H28" s="43"/>
      <c r="I28" s="59"/>
      <c r="J28" s="55"/>
      <c r="K28" s="56"/>
      <c r="L28" s="54"/>
      <c r="M28" s="57"/>
      <c r="N28" s="58"/>
    </row>
    <row r="29" spans="1:14" x14ac:dyDescent="0.2">
      <c r="A29" s="35"/>
      <c r="B29" s="45"/>
      <c r="C29" s="38"/>
      <c r="D29" s="41"/>
      <c r="E29" s="44"/>
      <c r="F29" s="38"/>
      <c r="G29" s="41"/>
      <c r="H29" s="44"/>
      <c r="I29" s="59"/>
      <c r="J29" s="55"/>
      <c r="K29" s="56"/>
      <c r="L29" s="54"/>
      <c r="M29" s="57"/>
      <c r="N29" s="58"/>
    </row>
    <row r="30" spans="1:14" ht="12.75" customHeight="1" x14ac:dyDescent="0.2">
      <c r="A30" s="35" t="s">
        <v>8</v>
      </c>
      <c r="B30" s="45"/>
      <c r="C30" s="36"/>
      <c r="D30" s="39"/>
      <c r="E30" s="42"/>
      <c r="F30" s="36"/>
      <c r="G30" s="39"/>
      <c r="H30" s="42"/>
      <c r="I30" s="59"/>
      <c r="J30" s="55"/>
      <c r="K30" s="56"/>
      <c r="L30" s="54">
        <f t="shared" ref="L30" si="7">SUM(I30:K34)</f>
        <v>0</v>
      </c>
      <c r="M30" s="57" t="str">
        <f t="shared" ref="M30" si="8">IF(SUM(F30:H34)&gt;19,DATE(H30+2000,G30,F30)+14,"")</f>
        <v/>
      </c>
      <c r="N30" s="58" t="str">
        <f>IF(M30="","",M30+45)</f>
        <v/>
      </c>
    </row>
    <row r="31" spans="1:14" x14ac:dyDescent="0.2">
      <c r="A31" s="35"/>
      <c r="B31" s="45"/>
      <c r="C31" s="37"/>
      <c r="D31" s="40"/>
      <c r="E31" s="43"/>
      <c r="F31" s="37"/>
      <c r="G31" s="40"/>
      <c r="H31" s="43"/>
      <c r="I31" s="59"/>
      <c r="J31" s="55"/>
      <c r="K31" s="56"/>
      <c r="L31" s="54"/>
      <c r="M31" s="57"/>
      <c r="N31" s="58"/>
    </row>
    <row r="32" spans="1:14" x14ac:dyDescent="0.2">
      <c r="A32" s="35"/>
      <c r="B32" s="45"/>
      <c r="C32" s="37"/>
      <c r="D32" s="40"/>
      <c r="E32" s="43"/>
      <c r="F32" s="37"/>
      <c r="G32" s="40"/>
      <c r="H32" s="43"/>
      <c r="I32" s="59"/>
      <c r="J32" s="55"/>
      <c r="K32" s="56"/>
      <c r="L32" s="54"/>
      <c r="M32" s="57"/>
      <c r="N32" s="58"/>
    </row>
    <row r="33" spans="1:14" x14ac:dyDescent="0.2">
      <c r="A33" s="35"/>
      <c r="B33" s="45"/>
      <c r="C33" s="37"/>
      <c r="D33" s="40"/>
      <c r="E33" s="43"/>
      <c r="F33" s="37"/>
      <c r="G33" s="40"/>
      <c r="H33" s="43"/>
      <c r="I33" s="59"/>
      <c r="J33" s="55"/>
      <c r="K33" s="56"/>
      <c r="L33" s="54"/>
      <c r="M33" s="57"/>
      <c r="N33" s="58"/>
    </row>
    <row r="34" spans="1:14" x14ac:dyDescent="0.2">
      <c r="A34" s="35"/>
      <c r="B34" s="45"/>
      <c r="C34" s="38"/>
      <c r="D34" s="41"/>
      <c r="E34" s="44"/>
      <c r="F34" s="38"/>
      <c r="G34" s="41"/>
      <c r="H34" s="44"/>
      <c r="I34" s="59"/>
      <c r="J34" s="55"/>
      <c r="K34" s="56"/>
      <c r="L34" s="54"/>
      <c r="M34" s="57"/>
      <c r="N34" s="58"/>
    </row>
    <row r="35" spans="1:14" ht="12.75" customHeight="1" x14ac:dyDescent="0.2">
      <c r="A35" s="35" t="s">
        <v>9</v>
      </c>
      <c r="B35" s="45"/>
      <c r="C35" s="36"/>
      <c r="D35" s="39"/>
      <c r="E35" s="42"/>
      <c r="F35" s="36"/>
      <c r="G35" s="39"/>
      <c r="H35" s="42"/>
      <c r="I35" s="59"/>
      <c r="J35" s="55"/>
      <c r="K35" s="56"/>
      <c r="L35" s="54">
        <f t="shared" ref="L35" si="9">SUM(I35:K39)</f>
        <v>0</v>
      </c>
      <c r="M35" s="57" t="str">
        <f>IF(SUM(F35:H39)&gt;19,DATE(H35+2000,G35,F35)+30,"")</f>
        <v/>
      </c>
      <c r="N35" s="58" t="str">
        <f>IF(M35="","",M35+45)</f>
        <v/>
      </c>
    </row>
    <row r="36" spans="1:14" ht="12.75" customHeight="1" x14ac:dyDescent="0.2">
      <c r="A36" s="35"/>
      <c r="B36" s="45"/>
      <c r="C36" s="37"/>
      <c r="D36" s="40"/>
      <c r="E36" s="43"/>
      <c r="F36" s="37"/>
      <c r="G36" s="40"/>
      <c r="H36" s="43"/>
      <c r="I36" s="59"/>
      <c r="J36" s="55"/>
      <c r="K36" s="56"/>
      <c r="L36" s="54"/>
      <c r="M36" s="57"/>
      <c r="N36" s="58"/>
    </row>
    <row r="37" spans="1:14" ht="12.75" customHeight="1" x14ac:dyDescent="0.2">
      <c r="A37" s="35"/>
      <c r="B37" s="45"/>
      <c r="C37" s="37"/>
      <c r="D37" s="40"/>
      <c r="E37" s="43"/>
      <c r="F37" s="37"/>
      <c r="G37" s="40"/>
      <c r="H37" s="43"/>
      <c r="I37" s="59"/>
      <c r="J37" s="55"/>
      <c r="K37" s="56"/>
      <c r="L37" s="54"/>
      <c r="M37" s="57"/>
      <c r="N37" s="58"/>
    </row>
    <row r="38" spans="1:14" ht="12.75" customHeight="1" x14ac:dyDescent="0.2">
      <c r="A38" s="35"/>
      <c r="B38" s="45"/>
      <c r="C38" s="37"/>
      <c r="D38" s="40"/>
      <c r="E38" s="43"/>
      <c r="F38" s="37"/>
      <c r="G38" s="40"/>
      <c r="H38" s="43"/>
      <c r="I38" s="59"/>
      <c r="J38" s="55"/>
      <c r="K38" s="56"/>
      <c r="L38" s="54"/>
      <c r="M38" s="57"/>
      <c r="N38" s="58"/>
    </row>
    <row r="39" spans="1:14" ht="13.5" customHeight="1" thickBot="1" x14ac:dyDescent="0.25">
      <c r="A39" s="60"/>
      <c r="B39" s="61"/>
      <c r="C39" s="62"/>
      <c r="D39" s="63"/>
      <c r="E39" s="64"/>
      <c r="F39" s="62"/>
      <c r="G39" s="63"/>
      <c r="H39" s="64"/>
      <c r="I39" s="65"/>
      <c r="J39" s="86"/>
      <c r="K39" s="87"/>
      <c r="L39" s="85"/>
      <c r="M39" s="83"/>
      <c r="N39" s="84"/>
    </row>
    <row r="40" spans="1:14" ht="12.75" customHeight="1" x14ac:dyDescent="0.2">
      <c r="A40" s="25" t="s">
        <v>30</v>
      </c>
      <c r="B40" s="9"/>
      <c r="C40" s="66" t="s">
        <v>10</v>
      </c>
      <c r="D40" s="66"/>
      <c r="E40" s="66"/>
      <c r="F40" s="66"/>
      <c r="G40" s="66"/>
      <c r="H40" s="66"/>
      <c r="I40" s="67">
        <f>SUM(I10:I39)</f>
        <v>0</v>
      </c>
      <c r="J40" s="70">
        <f>SUM(J10:J39)</f>
        <v>0</v>
      </c>
      <c r="K40" s="73">
        <f>SUM(K9:K39)</f>
        <v>0</v>
      </c>
      <c r="L40" s="76">
        <f>SUM(L9:L39)</f>
        <v>0</v>
      </c>
      <c r="M40" s="79" t="s">
        <v>23</v>
      </c>
      <c r="N40" s="80"/>
    </row>
    <row r="41" spans="1:14" ht="12.75" customHeight="1" x14ac:dyDescent="0.2">
      <c r="A41" s="27" t="s">
        <v>31</v>
      </c>
      <c r="B41" s="9"/>
      <c r="C41" s="66"/>
      <c r="D41" s="66"/>
      <c r="E41" s="66"/>
      <c r="F41" s="66"/>
      <c r="G41" s="66"/>
      <c r="H41" s="66"/>
      <c r="I41" s="68"/>
      <c r="J41" s="71"/>
      <c r="K41" s="74"/>
      <c r="L41" s="77"/>
      <c r="M41" s="79"/>
      <c r="N41" s="80"/>
    </row>
    <row r="42" spans="1:14" ht="12.75" customHeight="1" x14ac:dyDescent="0.2">
      <c r="A42" s="27" t="s">
        <v>38</v>
      </c>
      <c r="B42" s="9"/>
      <c r="C42" s="66"/>
      <c r="D42" s="66"/>
      <c r="E42" s="66"/>
      <c r="F42" s="66"/>
      <c r="G42" s="66"/>
      <c r="H42" s="66"/>
      <c r="I42" s="68"/>
      <c r="J42" s="71"/>
      <c r="K42" s="74"/>
      <c r="L42" s="77"/>
      <c r="M42" s="79"/>
      <c r="N42" s="80"/>
    </row>
    <row r="43" spans="1:14" ht="12.75" customHeight="1" x14ac:dyDescent="0.2">
      <c r="A43" s="24" t="str">
        <f>IF(K40&gt;SUM(I40:J44),"Alberta Innovates' contribution cannot be more than 50% of the total project costs","")</f>
        <v/>
      </c>
      <c r="B43" s="9"/>
      <c r="C43" s="66"/>
      <c r="D43" s="66"/>
      <c r="E43" s="66"/>
      <c r="F43" s="66"/>
      <c r="G43" s="66"/>
      <c r="H43" s="66"/>
      <c r="I43" s="68"/>
      <c r="J43" s="71"/>
      <c r="K43" s="74"/>
      <c r="L43" s="77"/>
      <c r="M43" s="79"/>
      <c r="N43" s="80"/>
    </row>
    <row r="44" spans="1:14" ht="12.75" customHeight="1" thickBot="1" x14ac:dyDescent="0.25">
      <c r="A44" s="24" t="str">
        <f>IF(OR(DATE(E10+2000,D10,C10)&gt;DATE(H10+2000,G10,F10),DATE(E15+2000,D15,C15)&gt;DATE(H15+2000,G15,F15),DATE(E20+2000,D20,C20)&gt;DATE(H20+2000,G20,F20),DATE(E25+2000,D25,C25)&gt;DATE(H25+2000,G25,F25),DATE(E30+2000,D30,C30)&gt;DATE(H30+2000,G30,F30),DATE(E35+2000,D35,C35)&gt;DATE(H35+2000,G35,F35)),"Milestone Start Date cannot be before its Completion Date","")</f>
        <v/>
      </c>
      <c r="B44" s="9"/>
      <c r="C44" s="66"/>
      <c r="D44" s="66"/>
      <c r="E44" s="66"/>
      <c r="F44" s="66"/>
      <c r="G44" s="66"/>
      <c r="H44" s="66"/>
      <c r="I44" s="69"/>
      <c r="J44" s="72"/>
      <c r="K44" s="75"/>
      <c r="L44" s="78"/>
      <c r="M44" s="81"/>
      <c r="N44" s="82"/>
    </row>
    <row r="45" spans="1:14" x14ac:dyDescent="0.2">
      <c r="A45" s="19" t="str">
        <f>IF(hiddenData!K2,"","Milestone Completion Dates must be at least 30 days apart")</f>
        <v/>
      </c>
      <c r="B45" s="9"/>
      <c r="C45" s="8"/>
      <c r="D45" s="8"/>
      <c r="E45" s="10"/>
      <c r="F45" s="8"/>
      <c r="G45" s="8"/>
      <c r="H45" s="8"/>
      <c r="I45" s="8"/>
      <c r="J45" s="8"/>
      <c r="K45" s="8"/>
      <c r="L45" s="8"/>
      <c r="M45" s="8"/>
      <c r="N45" s="17" t="s">
        <v>39</v>
      </c>
    </row>
    <row r="46" spans="1:14" x14ac:dyDescent="0.2">
      <c r="A46" s="8"/>
      <c r="B46" s="9"/>
      <c r="C46" s="8"/>
      <c r="D46" s="8"/>
      <c r="E46" s="10"/>
      <c r="F46" s="8"/>
      <c r="G46" s="8"/>
      <c r="H46" s="8"/>
      <c r="I46" s="8"/>
      <c r="J46" s="8"/>
      <c r="K46" s="8"/>
      <c r="L46" s="8"/>
      <c r="M46" s="8"/>
      <c r="N46" s="17"/>
    </row>
    <row r="47" spans="1:14" x14ac:dyDescent="0.2">
      <c r="A47" s="8"/>
      <c r="B47" s="9"/>
      <c r="C47" s="8"/>
      <c r="D47" s="8"/>
      <c r="E47" s="10"/>
      <c r="F47" s="8"/>
      <c r="G47" s="8"/>
      <c r="H47" s="8"/>
      <c r="I47" s="8"/>
      <c r="J47" s="8"/>
      <c r="K47" s="8"/>
      <c r="L47" s="8"/>
      <c r="M47" s="8"/>
      <c r="N47" s="8"/>
    </row>
    <row r="48" spans="1:14" x14ac:dyDescent="0.2">
      <c r="A48" s="8"/>
      <c r="B48" s="9"/>
      <c r="C48" s="8"/>
      <c r="D48" s="8"/>
      <c r="E48" s="10"/>
      <c r="F48" s="8"/>
      <c r="G48" s="8"/>
      <c r="H48" s="8"/>
      <c r="I48" s="8"/>
      <c r="J48" s="8"/>
      <c r="K48" s="8"/>
      <c r="L48" s="8"/>
      <c r="M48" s="8"/>
      <c r="N48" s="8"/>
    </row>
    <row r="49" spans="1:14" x14ac:dyDescent="0.2">
      <c r="A49" s="8"/>
      <c r="B49" s="9"/>
      <c r="C49" s="8"/>
      <c r="D49" s="8"/>
      <c r="E49" s="10"/>
      <c r="F49" s="8"/>
      <c r="G49" s="8"/>
      <c r="H49" s="8"/>
      <c r="I49" s="8"/>
      <c r="J49" s="8"/>
      <c r="K49" s="8"/>
      <c r="L49" s="8"/>
      <c r="M49" s="8"/>
      <c r="N49" s="8"/>
    </row>
    <row r="50" spans="1:14" x14ac:dyDescent="0.2">
      <c r="A50" s="8"/>
      <c r="B50" s="9"/>
      <c r="C50" s="8"/>
      <c r="D50" s="8"/>
      <c r="E50" s="10"/>
      <c r="F50" s="8"/>
      <c r="G50" s="8"/>
      <c r="H50" s="8"/>
      <c r="I50" s="8"/>
      <c r="J50" s="8"/>
      <c r="K50" s="8"/>
      <c r="L50" s="8"/>
      <c r="M50" s="8"/>
      <c r="N50" s="8"/>
    </row>
    <row r="51" spans="1:14" x14ac:dyDescent="0.2">
      <c r="A51" s="8"/>
      <c r="B51" s="9"/>
      <c r="C51" s="8"/>
      <c r="D51" s="8"/>
      <c r="E51" s="10"/>
      <c r="F51" s="8"/>
      <c r="G51" s="8"/>
      <c r="H51" s="8"/>
      <c r="I51" s="8"/>
      <c r="J51" s="8"/>
      <c r="K51" s="8"/>
      <c r="L51" s="8"/>
      <c r="M51" s="8"/>
      <c r="N51" s="8"/>
    </row>
    <row r="52" spans="1:14" x14ac:dyDescent="0.2">
      <c r="A52" s="8"/>
      <c r="B52" s="9"/>
      <c r="C52" s="8"/>
      <c r="D52" s="8"/>
      <c r="E52" s="10"/>
      <c r="F52" s="8"/>
      <c r="G52" s="8"/>
      <c r="H52" s="8"/>
      <c r="I52" s="8"/>
      <c r="J52" s="8"/>
      <c r="K52" s="8"/>
      <c r="L52" s="8"/>
      <c r="M52" s="8"/>
      <c r="N52" s="8"/>
    </row>
    <row r="53" spans="1:14" x14ac:dyDescent="0.2">
      <c r="A53" s="8"/>
      <c r="B53" s="9"/>
      <c r="C53" s="8"/>
      <c r="D53" s="8"/>
      <c r="E53" s="10"/>
      <c r="F53" s="8"/>
      <c r="G53" s="8"/>
      <c r="H53" s="8"/>
      <c r="I53" s="8"/>
      <c r="J53" s="8"/>
      <c r="K53" s="8"/>
      <c r="L53" s="8"/>
      <c r="M53" s="8"/>
      <c r="N53" s="8"/>
    </row>
    <row r="54" spans="1:14" x14ac:dyDescent="0.2">
      <c r="A54" s="8"/>
      <c r="B54" s="9"/>
      <c r="C54" s="8"/>
      <c r="D54" s="8"/>
      <c r="E54" s="10"/>
      <c r="F54" s="8"/>
      <c r="G54" s="8"/>
      <c r="H54" s="8"/>
      <c r="I54" s="8"/>
      <c r="J54" s="8"/>
      <c r="K54" s="8"/>
      <c r="L54" s="8"/>
      <c r="M54" s="8"/>
      <c r="N54" s="8"/>
    </row>
    <row r="55" spans="1:14" x14ac:dyDescent="0.2">
      <c r="A55" s="8"/>
      <c r="B55" s="9"/>
      <c r="C55" s="8"/>
      <c r="D55" s="8"/>
      <c r="E55" s="10"/>
      <c r="F55" s="8"/>
      <c r="G55" s="8"/>
      <c r="H55" s="8"/>
      <c r="I55" s="8"/>
      <c r="J55" s="8"/>
      <c r="K55" s="8"/>
      <c r="L55" s="8"/>
      <c r="M55" s="8"/>
      <c r="N55" s="8"/>
    </row>
    <row r="56" spans="1:14" x14ac:dyDescent="0.2">
      <c r="A56" s="8"/>
      <c r="B56" s="9"/>
      <c r="C56" s="8"/>
      <c r="D56" s="8"/>
      <c r="E56" s="10"/>
      <c r="F56" s="8"/>
      <c r="G56" s="8"/>
      <c r="H56" s="8"/>
      <c r="I56" s="8"/>
      <c r="J56" s="8"/>
      <c r="K56" s="8"/>
      <c r="L56" s="8"/>
      <c r="M56" s="8"/>
      <c r="N56" s="8"/>
    </row>
    <row r="57" spans="1:14" x14ac:dyDescent="0.2">
      <c r="A57" s="8"/>
      <c r="B57" s="9"/>
      <c r="C57" s="8"/>
      <c r="D57" s="8"/>
      <c r="E57" s="10"/>
      <c r="F57" s="8"/>
      <c r="G57" s="8"/>
      <c r="H57" s="8"/>
      <c r="I57" s="8"/>
      <c r="J57" s="8"/>
      <c r="K57" s="8"/>
      <c r="L57" s="8"/>
      <c r="M57" s="8"/>
      <c r="N57" s="8"/>
    </row>
    <row r="58" spans="1:14" x14ac:dyDescent="0.2">
      <c r="A58" s="8"/>
      <c r="B58" s="9"/>
      <c r="C58" s="8"/>
      <c r="D58" s="8"/>
      <c r="E58" s="10"/>
      <c r="F58" s="8"/>
      <c r="G58" s="8"/>
      <c r="H58" s="8"/>
      <c r="I58" s="8"/>
      <c r="J58" s="8"/>
      <c r="K58" s="8"/>
      <c r="L58" s="8"/>
      <c r="M58" s="8"/>
      <c r="N58" s="8"/>
    </row>
  </sheetData>
  <sheetProtection algorithmName="SHA-512" hashValue="D1Us7xayW0KXWmf3nffi4Wzf5XGFVBXt0T69+eZzYbwyaVuKFFeA+5eLOgYDMMhqLV19LmlafIhtexYFr87FYg==" saltValue="Y0VsG9HGSl9SGduMHts2UA==" spinCount="100000" sheet="1" objects="1" scenarios="1"/>
  <mergeCells count="100">
    <mergeCell ref="M40:N44"/>
    <mergeCell ref="M35:M39"/>
    <mergeCell ref="N35:N39"/>
    <mergeCell ref="L35:L39"/>
    <mergeCell ref="J35:J39"/>
    <mergeCell ref="K35:K39"/>
    <mergeCell ref="C40:H44"/>
    <mergeCell ref="I40:I44"/>
    <mergeCell ref="J40:J44"/>
    <mergeCell ref="K40:K44"/>
    <mergeCell ref="L40:L44"/>
    <mergeCell ref="N15:N19"/>
    <mergeCell ref="L20:L24"/>
    <mergeCell ref="J20:J24"/>
    <mergeCell ref="K20:K24"/>
    <mergeCell ref="M20:M24"/>
    <mergeCell ref="N20:N24"/>
    <mergeCell ref="L15:L19"/>
    <mergeCell ref="J15:J19"/>
    <mergeCell ref="K15:K19"/>
    <mergeCell ref="I15:I19"/>
    <mergeCell ref="I20:I24"/>
    <mergeCell ref="I25:I29"/>
    <mergeCell ref="I30:I34"/>
    <mergeCell ref="M15:M19"/>
    <mergeCell ref="M25:M29"/>
    <mergeCell ref="N25:N29"/>
    <mergeCell ref="L30:L34"/>
    <mergeCell ref="J30:J34"/>
    <mergeCell ref="K30:K34"/>
    <mergeCell ref="M30:M34"/>
    <mergeCell ref="N30:N34"/>
    <mergeCell ref="C25:C29"/>
    <mergeCell ref="D25:D29"/>
    <mergeCell ref="E25:E29"/>
    <mergeCell ref="F25:F29"/>
    <mergeCell ref="G25:G29"/>
    <mergeCell ref="C30:C34"/>
    <mergeCell ref="D30:D34"/>
    <mergeCell ref="E30:E34"/>
    <mergeCell ref="F30:F34"/>
    <mergeCell ref="G30:G34"/>
    <mergeCell ref="H35:H39"/>
    <mergeCell ref="L25:L29"/>
    <mergeCell ref="J25:J29"/>
    <mergeCell ref="K25:K29"/>
    <mergeCell ref="H25:H29"/>
    <mergeCell ref="H30:H34"/>
    <mergeCell ref="I35:I39"/>
    <mergeCell ref="C35:C39"/>
    <mergeCell ref="D35:D39"/>
    <mergeCell ref="E35:E39"/>
    <mergeCell ref="F35:F39"/>
    <mergeCell ref="G35:G39"/>
    <mergeCell ref="B25:B29"/>
    <mergeCell ref="B30:B34"/>
    <mergeCell ref="A10:A14"/>
    <mergeCell ref="A15:A19"/>
    <mergeCell ref="A35:A39"/>
    <mergeCell ref="B35:B39"/>
    <mergeCell ref="A25:A29"/>
    <mergeCell ref="A20:A24"/>
    <mergeCell ref="B20:B24"/>
    <mergeCell ref="I4:I8"/>
    <mergeCell ref="I10:I14"/>
    <mergeCell ref="A30:A34"/>
    <mergeCell ref="C10:C14"/>
    <mergeCell ref="D10:D14"/>
    <mergeCell ref="E10:E14"/>
    <mergeCell ref="F10:F14"/>
    <mergeCell ref="G10:G14"/>
    <mergeCell ref="H10:H14"/>
    <mergeCell ref="H15:H19"/>
    <mergeCell ref="C20:C24"/>
    <mergeCell ref="D20:D24"/>
    <mergeCell ref="E20:E24"/>
    <mergeCell ref="F20:F24"/>
    <mergeCell ref="G20:G24"/>
    <mergeCell ref="H20:H24"/>
    <mergeCell ref="L10:L14"/>
    <mergeCell ref="J10:J14"/>
    <mergeCell ref="K10:K14"/>
    <mergeCell ref="M10:M14"/>
    <mergeCell ref="N10:N14"/>
    <mergeCell ref="N4:N8"/>
    <mergeCell ref="M4:M8"/>
    <mergeCell ref="K4:K8"/>
    <mergeCell ref="J4:J8"/>
    <mergeCell ref="L4:L8"/>
    <mergeCell ref="F4:H8"/>
    <mergeCell ref="C4:E8"/>
    <mergeCell ref="B4:B8"/>
    <mergeCell ref="A4:A8"/>
    <mergeCell ref="F15:F19"/>
    <mergeCell ref="G15:G19"/>
    <mergeCell ref="C15:C19"/>
    <mergeCell ref="D15:D19"/>
    <mergeCell ref="E15:E19"/>
    <mergeCell ref="B10:B14"/>
    <mergeCell ref="B15:B19"/>
  </mergeCells>
  <conditionalFormatting sqref="C10:D39 F10:G39">
    <cfRule type="cellIs" dxfId="35" priority="55" operator="greaterThanOrEqual">
      <formula>10</formula>
    </cfRule>
    <cfRule type="cellIs" dxfId="34" priority="56" operator="lessThan">
      <formula>10</formula>
    </cfRule>
  </conditionalFormatting>
  <conditionalFormatting sqref="K40:K44">
    <cfRule type="expression" dxfId="33" priority="54">
      <formula>IF(K40&gt;SUM(I40:J44),TRUE,FALSE)</formula>
    </cfRule>
  </conditionalFormatting>
  <conditionalFormatting sqref="F15:F19">
    <cfRule type="expression" dxfId="32" priority="15">
      <formula>IF(DATE(H15+2000,G15,F15)&lt;DATE(E15+2000,D15,C15),TRUE,FALSE)</formula>
    </cfRule>
  </conditionalFormatting>
  <conditionalFormatting sqref="G15:G19">
    <cfRule type="expression" dxfId="31" priority="14">
      <formula>IF(DATE(H15+2000,G15,F15)&lt;DATE(E15+2000,D15,C15),TRUE,FALSE)</formula>
    </cfRule>
  </conditionalFormatting>
  <conditionalFormatting sqref="H15:H19">
    <cfRule type="expression" dxfId="30" priority="13">
      <formula>IF(DATE(H15+2000,G15,F15)&lt;DATE(E15+2000,D15,C15),TRUE,FALSE)</formula>
    </cfRule>
  </conditionalFormatting>
  <conditionalFormatting sqref="F20:F24">
    <cfRule type="expression" dxfId="29" priority="12">
      <formula>IF(DATE(H20+2000,G20,F20)&lt;DATE(E20+2000,D20,C20),TRUE,FALSE)</formula>
    </cfRule>
  </conditionalFormatting>
  <conditionalFormatting sqref="G20:G24">
    <cfRule type="expression" dxfId="28" priority="11">
      <formula>IF(DATE(H20+2000,G20,F20)&lt;DATE(E20+2000,D20,C20),TRUE,FALSE)</formula>
    </cfRule>
  </conditionalFormatting>
  <conditionalFormatting sqref="H20:H24">
    <cfRule type="expression" dxfId="27" priority="10">
      <formula>IF(DATE(H20+2000,G20,F20)&lt;DATE(E20+2000,D20,C20),TRUE,FALSE)</formula>
    </cfRule>
  </conditionalFormatting>
  <conditionalFormatting sqref="F25:F29">
    <cfRule type="expression" dxfId="26" priority="9">
      <formula>IF(DATE(H25+2000,G25,F25)&lt;DATE(E25+2000,D25,C25),TRUE,FALSE)</formula>
    </cfRule>
  </conditionalFormatting>
  <conditionalFormatting sqref="G25:G29">
    <cfRule type="expression" dxfId="25" priority="8">
      <formula>IF(DATE(H25+2000,G25,F25)&lt;DATE(E25+2000,D25,C25),TRUE,FALSE)</formula>
    </cfRule>
  </conditionalFormatting>
  <conditionalFormatting sqref="H25:H29">
    <cfRule type="expression" dxfId="24" priority="7">
      <formula>IF(DATE(H25+2000,G25,F25)&lt;DATE(E25+2000,D25,C25),TRUE,FALSE)</formula>
    </cfRule>
  </conditionalFormatting>
  <conditionalFormatting sqref="F30:F34">
    <cfRule type="expression" dxfId="23" priority="6">
      <formula>IF(DATE(H30+2000,G30,F30)&lt;DATE(E30+2000,D30,C30),TRUE,FALSE)</formula>
    </cfRule>
  </conditionalFormatting>
  <conditionalFormatting sqref="G30:G34">
    <cfRule type="expression" dxfId="22" priority="5">
      <formula>IF(DATE(H30+2000,G30,F30)&lt;DATE(E30+2000,D30,C30),TRUE,FALSE)</formula>
    </cfRule>
  </conditionalFormatting>
  <conditionalFormatting sqref="H30:H34">
    <cfRule type="expression" dxfId="21" priority="4">
      <formula>IF(DATE(H30+2000,G30,F30)&lt;DATE(E30+2000,D30,C30),TRUE,FALSE)</formula>
    </cfRule>
  </conditionalFormatting>
  <conditionalFormatting sqref="F35:F39">
    <cfRule type="expression" dxfId="20" priority="3">
      <formula>IF(DATE(H35+2000,G35,F35)&lt;DATE(E35+2000,D35,C35),TRUE,FALSE)</formula>
    </cfRule>
  </conditionalFormatting>
  <conditionalFormatting sqref="G35:G39">
    <cfRule type="expression" dxfId="19" priority="2">
      <formula>IF(DATE(H35+2000,G35,F35)&lt;DATE(E35+2000,D35,C35),TRUE,FALSE)</formula>
    </cfRule>
  </conditionalFormatting>
  <conditionalFormatting sqref="H35:H39">
    <cfRule type="expression" dxfId="18" priority="1">
      <formula>IF(DATE(H35+2000,G35,F35)&lt;DATE(E35+2000,D35,C35),TRUE,FALSE)</formula>
    </cfRule>
  </conditionalFormatting>
  <conditionalFormatting sqref="F10:F14">
    <cfRule type="expression" dxfId="17" priority="18">
      <formula>IF(DATE(H10+2000,G10,F10)&lt;DATE(E10+2000,D10,C10),TRUE,FALSE)</formula>
    </cfRule>
  </conditionalFormatting>
  <conditionalFormatting sqref="G10:G14">
    <cfRule type="expression" dxfId="16" priority="17">
      <formula>IF(DATE(H10+2000,G10,F10)&lt;DATE(E10+2000,D10,C10),TRUE,FALSE)</formula>
    </cfRule>
  </conditionalFormatting>
  <conditionalFormatting sqref="H10:H14">
    <cfRule type="expression" dxfId="15" priority="16">
      <formula>IF(DATE(H10+2000,G10,F10)&lt;DATE(E10+2000,D10,C10),TRUE,FALSE)</formula>
    </cfRule>
  </conditionalFormatting>
  <dataValidations count="4">
    <dataValidation type="list" allowBlank="1" showInputMessage="1" showErrorMessage="1" sqref="E2" xr:uid="{EA3AA16E-CEE5-41E8-A44C-F00ECC3F30AD}">
      <formula1>"Choose…, Progress, Final"</formula1>
    </dataValidation>
    <dataValidation type="whole" allowBlank="1" showInputMessage="1" showErrorMessage="1" sqref="E45:E1048576" xr:uid="{73017532-F07F-4835-9B45-16413D8A5D24}">
      <formula1>0</formula1>
      <formula2>14000</formula2>
    </dataValidation>
    <dataValidation operator="greaterThan" allowBlank="1" showInputMessage="1" showErrorMessage="1" sqref="B40:B1048576" xr:uid="{58684B77-8AB4-4C29-8E03-20F11EA947B8}"/>
    <dataValidation type="list" allowBlank="1" showInputMessage="1" showErrorMessage="1" sqref="D45:D1048576" xr:uid="{C2EA35ED-95DD-4F40-AE1D-2491E21CF72E}">
      <formula1>#REF!</formula1>
    </dataValidation>
  </dataValidations>
  <pageMargins left="0.25" right="0.25" top="0.75" bottom="0.75" header="0.3" footer="0.3"/>
  <pageSetup scale="69" orientation="landscape" r:id="rId1"/>
  <headerFooter>
    <oddHeader xml:space="preserve">&amp;R&amp;"Arial,Bold"&amp;14MILESTONE, REPORTING AND PAYMENT SCHEDULE
(Alberta-Zhejiang Global Partnership Program)
</oddHeader>
    <oddFooter>&amp;CAlberta Innovates Industry Investment Programs - July 2019&amp;R&amp;P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9" id="{4BB9C260-24A8-4E96-BD23-B64FA45AECAC}">
            <xm:f>IF(hiddenData!I2,FALSE,TRUE)</xm:f>
            <x14:dxf>
              <fill>
                <patternFill>
                  <bgColor rgb="FFFF5050"/>
                </patternFill>
              </fill>
            </x14:dxf>
          </x14:cfRule>
          <xm:sqref>F15:F19</xm:sqref>
        </x14:conditionalFormatting>
        <x14:conditionalFormatting xmlns:xm="http://schemas.microsoft.com/office/excel/2006/main">
          <x14:cfRule type="expression" priority="52" id="{B84BD783-C795-454F-9B56-DA85B32C27D6}">
            <xm:f>IF(hiddenData!I2,FALSE,TRUE)</xm:f>
            <x14:dxf>
              <fill>
                <patternFill>
                  <bgColor rgb="FFFF5050"/>
                </patternFill>
              </fill>
            </x14:dxf>
          </x14:cfRule>
          <xm:sqref>G15:G19</xm:sqref>
        </x14:conditionalFormatting>
        <x14:conditionalFormatting xmlns:xm="http://schemas.microsoft.com/office/excel/2006/main">
          <x14:cfRule type="expression" priority="51" id="{EA10E82C-762D-4A67-B651-7A67BA094BBA}">
            <xm:f>IF(hiddenData!I2,FALSE,TRUE)</xm:f>
            <x14:dxf>
              <fill>
                <patternFill>
                  <bgColor rgb="FFFF5050"/>
                </patternFill>
              </fill>
            </x14:dxf>
          </x14:cfRule>
          <xm:sqref>H15:H19</xm:sqref>
        </x14:conditionalFormatting>
        <x14:conditionalFormatting xmlns:xm="http://schemas.microsoft.com/office/excel/2006/main">
          <x14:cfRule type="expression" priority="50" id="{1514A83C-D15C-4C7A-B59B-D3796874A2D9}">
            <xm:f>IF(hiddenData!I3,FALSE,TRUE)</xm:f>
            <x14:dxf>
              <fill>
                <patternFill>
                  <bgColor rgb="FFFF5050"/>
                </patternFill>
              </fill>
            </x14:dxf>
          </x14:cfRule>
          <xm:sqref>F20:F24</xm:sqref>
        </x14:conditionalFormatting>
        <x14:conditionalFormatting xmlns:xm="http://schemas.microsoft.com/office/excel/2006/main">
          <x14:cfRule type="expression" priority="49" id="{72964BBC-2C27-44B8-87FA-A06D04FE3BE7}">
            <xm:f>IF(hiddenData!I3,FALSE,TRUE)</xm:f>
            <x14:dxf>
              <fill>
                <patternFill>
                  <bgColor rgb="FFFF5050"/>
                </patternFill>
              </fill>
            </x14:dxf>
          </x14:cfRule>
          <xm:sqref>G20:G24</xm:sqref>
        </x14:conditionalFormatting>
        <x14:conditionalFormatting xmlns:xm="http://schemas.microsoft.com/office/excel/2006/main">
          <x14:cfRule type="expression" priority="48" id="{DDEB1BD1-4800-42DD-AC8D-055637851A36}">
            <xm:f>IF(hiddenData!I3,FALSE,TRUE)</xm:f>
            <x14:dxf>
              <fill>
                <patternFill>
                  <bgColor rgb="FFFF5050"/>
                </patternFill>
              </fill>
            </x14:dxf>
          </x14:cfRule>
          <xm:sqref>H20:H24</xm:sqref>
        </x14:conditionalFormatting>
        <x14:conditionalFormatting xmlns:xm="http://schemas.microsoft.com/office/excel/2006/main">
          <x14:cfRule type="expression" priority="47" id="{8C9718AA-31C2-4A28-B827-8A110379FA03}">
            <xm:f>IF(hiddenData!I4,FALSE,TRUE)</xm:f>
            <x14:dxf>
              <fill>
                <patternFill>
                  <bgColor rgb="FFFF5050"/>
                </patternFill>
              </fill>
            </x14:dxf>
          </x14:cfRule>
          <xm:sqref>F25:F29</xm:sqref>
        </x14:conditionalFormatting>
        <x14:conditionalFormatting xmlns:xm="http://schemas.microsoft.com/office/excel/2006/main">
          <x14:cfRule type="expression" priority="46" id="{EB5EE56E-0036-402D-87D2-A414A843275D}">
            <xm:f>IF(hiddenData!I4,FALSE,TRUE)</xm:f>
            <x14:dxf>
              <fill>
                <patternFill>
                  <bgColor rgb="FFFF5050"/>
                </patternFill>
              </fill>
            </x14:dxf>
          </x14:cfRule>
          <xm:sqref>G25:G29</xm:sqref>
        </x14:conditionalFormatting>
        <x14:conditionalFormatting xmlns:xm="http://schemas.microsoft.com/office/excel/2006/main">
          <x14:cfRule type="expression" priority="45" id="{3716BEF5-9528-484E-A818-28AB1C93C45F}">
            <xm:f>IF(hiddenData!I4,FALSE,TRUE)</xm:f>
            <x14:dxf>
              <fill>
                <patternFill>
                  <bgColor rgb="FFFF5050"/>
                </patternFill>
              </fill>
            </x14:dxf>
          </x14:cfRule>
          <xm:sqref>H25:H29</xm:sqref>
        </x14:conditionalFormatting>
        <x14:conditionalFormatting xmlns:xm="http://schemas.microsoft.com/office/excel/2006/main">
          <x14:cfRule type="expression" priority="44" id="{22664479-E4AE-4376-8472-74E044059717}">
            <xm:f>IF(hiddenData!I5,FALSE,TRUE)</xm:f>
            <x14:dxf>
              <fill>
                <patternFill>
                  <bgColor rgb="FFFF5050"/>
                </patternFill>
              </fill>
            </x14:dxf>
          </x14:cfRule>
          <xm:sqref>F30:F34</xm:sqref>
        </x14:conditionalFormatting>
        <x14:conditionalFormatting xmlns:xm="http://schemas.microsoft.com/office/excel/2006/main">
          <x14:cfRule type="expression" priority="43" id="{266901ED-CCCA-4375-B11E-41B203F3C148}">
            <xm:f>IF(hiddenData!I5,FALSE,TRUE)</xm:f>
            <x14:dxf>
              <fill>
                <patternFill>
                  <bgColor rgb="FFFF5050"/>
                </patternFill>
              </fill>
            </x14:dxf>
          </x14:cfRule>
          <xm:sqref>G30:G34</xm:sqref>
        </x14:conditionalFormatting>
        <x14:conditionalFormatting xmlns:xm="http://schemas.microsoft.com/office/excel/2006/main">
          <x14:cfRule type="expression" priority="42" id="{9B4BC8D3-D391-4CA0-9740-EA7C6568803D}">
            <xm:f>IF(hiddenData!I5,FALSE,TRUE)</xm:f>
            <x14:dxf>
              <fill>
                <patternFill>
                  <bgColor rgb="FFFF5050"/>
                </patternFill>
              </fill>
            </x14:dxf>
          </x14:cfRule>
          <xm:sqref>H30:H34</xm:sqref>
        </x14:conditionalFormatting>
        <x14:conditionalFormatting xmlns:xm="http://schemas.microsoft.com/office/excel/2006/main">
          <x14:cfRule type="expression" priority="41" id="{49C2445A-F515-4A9B-8764-78DB40D3185D}">
            <xm:f>IF(hiddenData!I6,FALSE,TRUE)</xm:f>
            <x14:dxf>
              <fill>
                <patternFill>
                  <bgColor rgb="FFFF5050"/>
                </patternFill>
              </fill>
            </x14:dxf>
          </x14:cfRule>
          <xm:sqref>F35:F39</xm:sqref>
        </x14:conditionalFormatting>
        <x14:conditionalFormatting xmlns:xm="http://schemas.microsoft.com/office/excel/2006/main">
          <x14:cfRule type="expression" priority="40" id="{0C38E22F-CE38-4502-B265-12F36B328E07}">
            <xm:f>IF(hiddenData!I6,FALSE,TRUE)</xm:f>
            <x14:dxf>
              <fill>
                <patternFill>
                  <bgColor rgb="FFFF5050"/>
                </patternFill>
              </fill>
            </x14:dxf>
          </x14:cfRule>
          <xm:sqref>G35:G39</xm:sqref>
        </x14:conditionalFormatting>
        <x14:conditionalFormatting xmlns:xm="http://schemas.microsoft.com/office/excel/2006/main">
          <x14:cfRule type="expression" priority="57" id="{FF6AE66A-D70E-4C87-B508-B7EAB202AA35}">
            <xm:f>IF(hiddenData!I6,FALSE,TRUE)</xm:f>
            <x14:dxf>
              <fill>
                <patternFill>
                  <bgColor rgb="FFFF5050"/>
                </patternFill>
              </fill>
            </x14:dxf>
          </x14:cfRule>
          <xm:sqref>H35:H39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89A6098-3882-4CB7-8268-EAE0126F9EDE}">
          <x14:formula1>
            <xm:f>hiddenData!$A$1:$A$31</xm:f>
          </x14:formula1>
          <xm:sqref>F10:F39 C10:C39</xm:sqref>
        </x14:dataValidation>
        <x14:dataValidation type="list" allowBlank="1" showInputMessage="1" showErrorMessage="1" xr:uid="{72BD2C55-8FD8-4793-BE00-76E8B5591D9C}">
          <x14:formula1>
            <xm:f>hiddenData!$B$1:$B$12</xm:f>
          </x14:formula1>
          <xm:sqref>G10:G39 D10:D39</xm:sqref>
        </x14:dataValidation>
        <x14:dataValidation type="list" allowBlank="1" showInputMessage="1" showErrorMessage="1" xr:uid="{B4DA1917-FA2F-4679-9AB1-D8A39C7F2FD2}">
          <x14:formula1>
            <xm:f>hiddenData!$C$1:$C$12</xm:f>
          </x14:formula1>
          <xm:sqref>H10:H39 E10:E39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6B59A-07A5-4613-8239-B721FE0F14E8}">
  <dimension ref="A1:N41"/>
  <sheetViews>
    <sheetView workbookViewId="0">
      <selection activeCell="N16" sqref="N16"/>
    </sheetView>
  </sheetViews>
  <sheetFormatPr defaultRowHeight="12.75" x14ac:dyDescent="0.2"/>
  <cols>
    <col min="6" max="7" width="10.140625" bestFit="1" customWidth="1"/>
  </cols>
  <sheetData>
    <row r="1" spans="1:14" x14ac:dyDescent="0.2">
      <c r="A1" s="3">
        <v>1</v>
      </c>
      <c r="B1" s="3">
        <v>1</v>
      </c>
      <c r="C1">
        <v>18</v>
      </c>
      <c r="I1" t="s">
        <v>20</v>
      </c>
      <c r="K1" t="s">
        <v>21</v>
      </c>
    </row>
    <row r="2" spans="1:14" x14ac:dyDescent="0.2">
      <c r="A2" s="3">
        <v>2</v>
      </c>
      <c r="B2" s="3">
        <v>2</v>
      </c>
      <c r="C2">
        <v>19</v>
      </c>
      <c r="F2" s="4" t="s">
        <v>11</v>
      </c>
      <c r="G2" s="5">
        <f>IF(ISBLANK('Expense Allowance Table'!H10),DATE(2900,1,1),DATE('Expense Allowance Table'!H10+2000,'Expense Allowance Table'!G10,'Expense Allowance Table'!F10))</f>
        <v>365245</v>
      </c>
      <c r="I2" t="b">
        <f t="shared" ref="I2:I7" si="0">IF(OR(G3-G2&gt;=30,G3-G2&lt;0,YEAR(G2)&gt;2220),TRUE,FALSE)</f>
        <v>1</v>
      </c>
      <c r="K2" t="b">
        <f>IF(AND(I2,I3,I4,I5,I6,I7),TRUE,FALSE)</f>
        <v>1</v>
      </c>
    </row>
    <row r="3" spans="1:14" x14ac:dyDescent="0.2">
      <c r="A3" s="3">
        <v>3</v>
      </c>
      <c r="B3" s="3">
        <v>3</v>
      </c>
      <c r="C3">
        <v>20</v>
      </c>
      <c r="F3" s="4" t="s">
        <v>12</v>
      </c>
      <c r="G3" s="5">
        <f>IF(ISBLANK('Expense Allowance Table'!H15),DATE(2900,1,1),DATE('Expense Allowance Table'!H15+2000,'Expense Allowance Table'!G15,'Expense Allowance Table'!F15))</f>
        <v>365245</v>
      </c>
      <c r="I3" t="b">
        <f t="shared" si="0"/>
        <v>1</v>
      </c>
    </row>
    <row r="4" spans="1:14" x14ac:dyDescent="0.2">
      <c r="A4" s="3">
        <v>4</v>
      </c>
      <c r="B4" s="3">
        <v>4</v>
      </c>
      <c r="C4">
        <v>21</v>
      </c>
      <c r="F4" s="4" t="s">
        <v>13</v>
      </c>
      <c r="G4" s="5">
        <f>IF(ISBLANK('Expense Allowance Table'!H20),DATE(2900,1,1),DATE('Expense Allowance Table'!H20+2000,'Expense Allowance Table'!G20,'Expense Allowance Table'!F20))</f>
        <v>365245</v>
      </c>
      <c r="I4" t="b">
        <f t="shared" si="0"/>
        <v>1</v>
      </c>
    </row>
    <row r="5" spans="1:14" x14ac:dyDescent="0.2">
      <c r="A5" s="3">
        <v>5</v>
      </c>
      <c r="B5" s="3">
        <v>5</v>
      </c>
      <c r="C5">
        <v>22</v>
      </c>
      <c r="F5" s="4" t="s">
        <v>14</v>
      </c>
      <c r="G5" s="5">
        <f>IF(ISBLANK('Expense Allowance Table'!H25),DATE(2900,1,1),DATE('Expense Allowance Table'!H25+2000,'Expense Allowance Table'!G25,'Expense Allowance Table'!F25))</f>
        <v>365245</v>
      </c>
      <c r="I5" t="b">
        <f t="shared" si="0"/>
        <v>1</v>
      </c>
    </row>
    <row r="6" spans="1:14" x14ac:dyDescent="0.2">
      <c r="A6" s="3">
        <v>6</v>
      </c>
      <c r="B6" s="3">
        <v>6</v>
      </c>
      <c r="C6">
        <v>23</v>
      </c>
      <c r="F6" s="4" t="s">
        <v>15</v>
      </c>
      <c r="G6" s="5">
        <f>IF(ISBLANK('Expense Allowance Table'!H30),DATE(2900,1,1),DATE('Expense Allowance Table'!H30+2000,'Expense Allowance Table'!G30,'Expense Allowance Table'!F30))</f>
        <v>365245</v>
      </c>
      <c r="I6" t="b">
        <f t="shared" si="0"/>
        <v>1</v>
      </c>
    </row>
    <row r="7" spans="1:14" x14ac:dyDescent="0.2">
      <c r="A7" s="3">
        <v>7</v>
      </c>
      <c r="B7" s="3">
        <v>7</v>
      </c>
      <c r="C7">
        <v>24</v>
      </c>
      <c r="F7" s="4" t="s">
        <v>16</v>
      </c>
      <c r="G7" s="5">
        <f>IF(ISBLANK('Expense Allowance Table'!H35),DATE(2900,1,1),DATE('Expense Allowance Table'!H35+2000,'Expense Allowance Table'!G35,'Expense Allowance Table'!F35))</f>
        <v>365245</v>
      </c>
      <c r="I7" t="b">
        <f t="shared" si="0"/>
        <v>1</v>
      </c>
    </row>
    <row r="8" spans="1:14" x14ac:dyDescent="0.2">
      <c r="A8" s="3">
        <v>8</v>
      </c>
      <c r="B8" s="3">
        <v>8</v>
      </c>
      <c r="C8">
        <v>25</v>
      </c>
      <c r="F8" s="4"/>
      <c r="G8" s="5"/>
    </row>
    <row r="9" spans="1:14" x14ac:dyDescent="0.2">
      <c r="A9" s="3">
        <v>9</v>
      </c>
      <c r="B9" s="3">
        <v>9</v>
      </c>
      <c r="C9">
        <v>26</v>
      </c>
      <c r="G9" s="5"/>
      <c r="I9" t="s">
        <v>18</v>
      </c>
    </row>
    <row r="10" spans="1:14" x14ac:dyDescent="0.2">
      <c r="A10">
        <v>10</v>
      </c>
      <c r="B10">
        <v>10</v>
      </c>
      <c r="C10">
        <v>27</v>
      </c>
      <c r="G10">
        <v>1</v>
      </c>
      <c r="H10">
        <v>2</v>
      </c>
      <c r="I10">
        <v>3</v>
      </c>
      <c r="J10">
        <v>4</v>
      </c>
      <c r="K10">
        <v>5</v>
      </c>
      <c r="L10">
        <v>6</v>
      </c>
      <c r="N10" t="s">
        <v>22</v>
      </c>
    </row>
    <row r="11" spans="1:14" x14ac:dyDescent="0.2">
      <c r="A11">
        <v>11</v>
      </c>
      <c r="B11">
        <v>11</v>
      </c>
      <c r="C11">
        <v>28</v>
      </c>
      <c r="F11">
        <v>1</v>
      </c>
      <c r="G11" s="6" t="s">
        <v>17</v>
      </c>
      <c r="H11">
        <f>IF(G3&gt;=G2,1,0)</f>
        <v>1</v>
      </c>
      <c r="I11">
        <f>IF(G4&gt;=G2,1,0)</f>
        <v>1</v>
      </c>
      <c r="J11">
        <f>IF(G5&gt;=G2,1,0)</f>
        <v>1</v>
      </c>
      <c r="K11">
        <f>IF(G6&gt;=G2,1,0)</f>
        <v>1</v>
      </c>
      <c r="L11">
        <f>IF(G7&gt;=G2,1,0)</f>
        <v>1</v>
      </c>
      <c r="N11" t="b">
        <f>IF(OR(SUM(H11:L11)=5,G3=DATE(2900,1,1)),FALSE,TRUE)</f>
        <v>0</v>
      </c>
    </row>
    <row r="12" spans="1:14" x14ac:dyDescent="0.2">
      <c r="A12">
        <v>12</v>
      </c>
      <c r="B12">
        <v>12</v>
      </c>
      <c r="C12">
        <v>29</v>
      </c>
      <c r="F12">
        <v>2</v>
      </c>
      <c r="G12">
        <f>IF(G2&gt;=G3,1,0)</f>
        <v>1</v>
      </c>
      <c r="H12" s="6" t="s">
        <v>17</v>
      </c>
      <c r="I12">
        <f>IF(G4&gt;=G3,1,0)</f>
        <v>1</v>
      </c>
      <c r="J12">
        <f>IF(G5&gt;=G3,1,0)</f>
        <v>1</v>
      </c>
      <c r="K12">
        <f>IF(G6&gt;=G3,1,0)</f>
        <v>1</v>
      </c>
      <c r="L12">
        <f>IF(G7&gt;=G3,1,0)</f>
        <v>1</v>
      </c>
      <c r="N12" t="b">
        <f>IF(OR(SUM(I12:L12)=4,G4=DATE(2900,1,1)),FALSE,TRUE)</f>
        <v>0</v>
      </c>
    </row>
    <row r="13" spans="1:14" x14ac:dyDescent="0.2">
      <c r="A13">
        <v>13</v>
      </c>
      <c r="F13">
        <v>3</v>
      </c>
      <c r="G13">
        <f>IF(G2&gt;=G4,1,0)</f>
        <v>1</v>
      </c>
      <c r="H13">
        <f>IF(G3&gt;=G4,1,0)</f>
        <v>1</v>
      </c>
      <c r="I13" s="6" t="s">
        <v>17</v>
      </c>
      <c r="J13">
        <f>IF(G5&gt;=G4,1,0)</f>
        <v>1</v>
      </c>
      <c r="K13">
        <f>IF(G6&gt;=G4,1,0)</f>
        <v>1</v>
      </c>
      <c r="L13">
        <f>IF(G7&gt;=G4,1,0)</f>
        <v>1</v>
      </c>
      <c r="N13" t="b">
        <f>IF(OR(SUM(J13:L13)=3,G5=DATE(2900,1,1)),FALSE,TRUE)</f>
        <v>0</v>
      </c>
    </row>
    <row r="14" spans="1:14" x14ac:dyDescent="0.2">
      <c r="A14">
        <v>14</v>
      </c>
      <c r="F14">
        <v>4</v>
      </c>
      <c r="G14">
        <f>IF(G2&gt;=G5,1,0)</f>
        <v>1</v>
      </c>
      <c r="H14">
        <f>IF(G3&gt;=G5,1,0)</f>
        <v>1</v>
      </c>
      <c r="I14">
        <f>IF(G4&gt;=G5,1,0)</f>
        <v>1</v>
      </c>
      <c r="J14" s="6" t="s">
        <v>17</v>
      </c>
      <c r="K14">
        <f>IF(G6&gt;=G5,1,0)</f>
        <v>1</v>
      </c>
      <c r="L14">
        <f>IF(G7&gt;=G5,1,0)</f>
        <v>1</v>
      </c>
      <c r="N14" t="b">
        <f>IF(OR(SUM(K14:L14)=2,G6=DATE(2900,1,1)),FALSE,TRUE)</f>
        <v>0</v>
      </c>
    </row>
    <row r="15" spans="1:14" x14ac:dyDescent="0.2">
      <c r="A15">
        <v>15</v>
      </c>
      <c r="F15">
        <v>5</v>
      </c>
      <c r="G15">
        <f>IF(G2&gt;=G6,1,0)</f>
        <v>1</v>
      </c>
      <c r="H15">
        <f>IF(G3&gt;=G6,1,0)</f>
        <v>1</v>
      </c>
      <c r="I15">
        <f>IF(G4&gt;=G6,1,0)</f>
        <v>1</v>
      </c>
      <c r="J15">
        <f>IF(G5&gt;=G6,1,0)</f>
        <v>1</v>
      </c>
      <c r="K15" s="6" t="s">
        <v>17</v>
      </c>
      <c r="L15">
        <f>IF(G7&gt;=G6,1,0)</f>
        <v>1</v>
      </c>
      <c r="N15" t="b">
        <f>IF(OR(SUM(L15)=1,G7=DATE(2900,1,1)),FALSE,TRUE)</f>
        <v>0</v>
      </c>
    </row>
    <row r="16" spans="1:14" x14ac:dyDescent="0.2">
      <c r="A16">
        <v>16</v>
      </c>
      <c r="F16">
        <v>6</v>
      </c>
      <c r="G16">
        <f>IF(G2&gt;=G7,1,0)</f>
        <v>1</v>
      </c>
      <c r="H16">
        <f>IF(G3&gt;=G7,1,0)</f>
        <v>1</v>
      </c>
      <c r="I16">
        <f>IF(G4&gt;=G7,1,0)</f>
        <v>1</v>
      </c>
      <c r="J16">
        <f>IF(G5&gt;=G7,1,0)</f>
        <v>1</v>
      </c>
      <c r="K16">
        <f>IF(G6&gt;=G7,1,0)</f>
        <v>1</v>
      </c>
      <c r="L16" s="6" t="s">
        <v>17</v>
      </c>
    </row>
    <row r="17" spans="1:13" x14ac:dyDescent="0.2">
      <c r="A17">
        <v>17</v>
      </c>
      <c r="M17" s="6"/>
    </row>
    <row r="18" spans="1:13" x14ac:dyDescent="0.2">
      <c r="A18">
        <v>18</v>
      </c>
    </row>
    <row r="19" spans="1:13" x14ac:dyDescent="0.2">
      <c r="A19">
        <v>19</v>
      </c>
      <c r="H19" s="4" t="s">
        <v>19</v>
      </c>
      <c r="I19" t="b">
        <f>IF(OR(N11,N12,N13,N14,N15),TRUE,FALSE)</f>
        <v>0</v>
      </c>
    </row>
    <row r="20" spans="1:13" x14ac:dyDescent="0.2">
      <c r="A20">
        <v>20</v>
      </c>
    </row>
    <row r="21" spans="1:13" x14ac:dyDescent="0.2">
      <c r="A21">
        <v>21</v>
      </c>
    </row>
    <row r="22" spans="1:13" x14ac:dyDescent="0.2">
      <c r="A22">
        <v>22</v>
      </c>
    </row>
    <row r="23" spans="1:13" x14ac:dyDescent="0.2">
      <c r="A23">
        <v>23</v>
      </c>
    </row>
    <row r="24" spans="1:13" x14ac:dyDescent="0.2">
      <c r="A24">
        <v>24</v>
      </c>
      <c r="G24" s="5"/>
    </row>
    <row r="25" spans="1:13" x14ac:dyDescent="0.2">
      <c r="A25">
        <v>25</v>
      </c>
    </row>
    <row r="26" spans="1:13" x14ac:dyDescent="0.2">
      <c r="A26">
        <v>26</v>
      </c>
      <c r="G26" s="5"/>
    </row>
    <row r="27" spans="1:13" x14ac:dyDescent="0.2">
      <c r="A27">
        <v>27</v>
      </c>
    </row>
    <row r="28" spans="1:13" x14ac:dyDescent="0.2">
      <c r="A28">
        <v>28</v>
      </c>
      <c r="G28" s="5"/>
    </row>
    <row r="29" spans="1:13" x14ac:dyDescent="0.2">
      <c r="A29">
        <v>29</v>
      </c>
      <c r="G29" s="5"/>
    </row>
    <row r="30" spans="1:13" x14ac:dyDescent="0.2">
      <c r="A30">
        <v>30</v>
      </c>
      <c r="G30" s="5"/>
    </row>
    <row r="31" spans="1:13" x14ac:dyDescent="0.2">
      <c r="A31">
        <v>31</v>
      </c>
      <c r="G31" s="5"/>
    </row>
    <row r="32" spans="1:13" x14ac:dyDescent="0.2">
      <c r="G32" s="5"/>
    </row>
    <row r="33" spans="7:7" x14ac:dyDescent="0.2">
      <c r="G33" s="5"/>
    </row>
    <row r="34" spans="7:7" x14ac:dyDescent="0.2">
      <c r="G34" s="5"/>
    </row>
    <row r="35" spans="7:7" x14ac:dyDescent="0.2">
      <c r="G35" s="5"/>
    </row>
    <row r="36" spans="7:7" x14ac:dyDescent="0.2">
      <c r="G36" s="5"/>
    </row>
    <row r="37" spans="7:7" x14ac:dyDescent="0.2">
      <c r="G37" s="5"/>
    </row>
    <row r="38" spans="7:7" x14ac:dyDescent="0.2">
      <c r="G38" s="5"/>
    </row>
    <row r="39" spans="7:7" x14ac:dyDescent="0.2">
      <c r="G39" s="5"/>
    </row>
    <row r="40" spans="7:7" x14ac:dyDescent="0.2">
      <c r="G40" s="5"/>
    </row>
    <row r="41" spans="7:7" x14ac:dyDescent="0.2">
      <c r="G41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1E0A8-9E62-4083-BC5B-B2454F2FFCF0}">
  <dimension ref="A1:B4"/>
  <sheetViews>
    <sheetView workbookViewId="0">
      <selection activeCell="B2" sqref="B2"/>
    </sheetView>
  </sheetViews>
  <sheetFormatPr defaultRowHeight="12.75" x14ac:dyDescent="0.2"/>
  <cols>
    <col min="1" max="1" width="6.7109375" bestFit="1" customWidth="1"/>
  </cols>
  <sheetData>
    <row r="1" spans="1:2" x14ac:dyDescent="0.2">
      <c r="A1" s="2" t="s">
        <v>0</v>
      </c>
      <c r="B1" s="2" t="s">
        <v>1</v>
      </c>
    </row>
    <row r="2" spans="1:2" x14ac:dyDescent="0.2">
      <c r="A2" s="1">
        <v>43617</v>
      </c>
      <c r="B2" t="s">
        <v>32</v>
      </c>
    </row>
    <row r="3" spans="1:2" x14ac:dyDescent="0.2">
      <c r="A3" s="1"/>
    </row>
    <row r="4" spans="1:2" x14ac:dyDescent="0.2">
      <c r="A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Expense Allowance Table</vt:lpstr>
      <vt:lpstr>hiddenData</vt:lpstr>
      <vt:lpstr>Version History</vt:lpstr>
    </vt:vector>
  </TitlesOfParts>
  <Company>AITF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Dayna Misener</dc:creator>
  <cp:lastModifiedBy>Dayna Misener</cp:lastModifiedBy>
  <cp:lastPrinted>2019-06-25T16:22:50Z</cp:lastPrinted>
  <dcterms:created xsi:type="dcterms:W3CDTF">2018-09-27T14:32:59Z</dcterms:created>
  <dcterms:modified xsi:type="dcterms:W3CDTF">2019-07-19T15:42:15Z</dcterms:modified>
</cp:coreProperties>
</file>