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LL Template Documents\Milestone, Reporting &amp; Payment Schedules\Health\"/>
    </mc:Choice>
  </mc:AlternateContent>
  <xr:revisionPtr revIDLastSave="0" documentId="13_ncr:1_{E5F9EDCC-B690-4C9B-95F9-D64E9A2CB46A}" xr6:coauthVersionLast="41" xr6:coauthVersionMax="41" xr10:uidLastSave="{00000000-0000-0000-0000-000000000000}"/>
  <workbookProtection workbookAlgorithmName="SHA-512" workbookHashValue="Ocga3ar+pNvgJ67dKckgizA9v+wnpFn/iTPOksSE8E6HHtQg5d3lN0Tg7iwRIHxTuppv+/7Cs68Q/s9w3ddz6Q==" workbookSaltValue="1pVefy4pYV+tngKm54FzPQ==" workbookSpinCount="100000" lockStructure="1"/>
  <bookViews>
    <workbookView xWindow="-120" yWindow="-120" windowWidth="29040" windowHeight="15840" xr2:uid="{00000000-000D-0000-FFFF-FFFF00000000}"/>
  </bookViews>
  <sheets>
    <sheet name="Expense Allowance Table" sheetId="4" r:id="rId1"/>
    <sheet name="hiddenData" sheetId="8" state="hidden" r:id="rId2"/>
    <sheet name="Version History" sheetId="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4" l="1"/>
  <c r="N28" i="4"/>
  <c r="N23" i="4"/>
  <c r="N18" i="4"/>
  <c r="N13" i="4"/>
  <c r="N8" i="4"/>
  <c r="L38" i="4" l="1"/>
  <c r="M6" i="4"/>
  <c r="A42" i="4" l="1"/>
  <c r="N33" i="4" l="1"/>
  <c r="I38" i="4"/>
  <c r="K38" i="4"/>
  <c r="A41" i="4" l="1"/>
  <c r="G7" i="8"/>
  <c r="G6" i="8"/>
  <c r="G5" i="8"/>
  <c r="G4" i="8"/>
  <c r="G3" i="8"/>
  <c r="G2" i="8"/>
  <c r="G16" i="8" l="1"/>
  <c r="L11" i="8"/>
  <c r="I7" i="8"/>
  <c r="M13" i="4" l="1"/>
  <c r="M18" i="4"/>
  <c r="M23" i="4"/>
  <c r="M28" i="4"/>
  <c r="M33" i="4"/>
  <c r="M8" i="4"/>
  <c r="M38" i="4" l="1"/>
  <c r="O33" i="4"/>
  <c r="I6" i="8" l="1"/>
  <c r="I2" i="8"/>
  <c r="I3" i="8"/>
  <c r="I4" i="8"/>
  <c r="I5" i="8"/>
  <c r="K2" i="8" l="1"/>
  <c r="A43" i="4" s="1"/>
  <c r="G12" i="8"/>
  <c r="I11" i="8"/>
  <c r="L12" i="8"/>
  <c r="H11" i="8"/>
  <c r="H14" i="8"/>
  <c r="H16" i="8"/>
  <c r="L13" i="8"/>
  <c r="J13" i="8"/>
  <c r="G14" i="8"/>
  <c r="I14" i="8"/>
  <c r="J11" i="8"/>
  <c r="J16" i="8"/>
  <c r="J12" i="8"/>
  <c r="L14" i="8"/>
  <c r="G13" i="8"/>
  <c r="I12" i="8"/>
  <c r="H13" i="8"/>
  <c r="I16" i="8"/>
  <c r="K13" i="8"/>
  <c r="K14" i="8"/>
  <c r="I15" i="8"/>
  <c r="K16" i="8"/>
  <c r="K11" i="8"/>
  <c r="L15" i="8"/>
  <c r="N15" i="8" s="1"/>
  <c r="G15" i="8"/>
  <c r="H15" i="8"/>
  <c r="K12" i="8"/>
  <c r="J15" i="8"/>
  <c r="O8" i="4"/>
  <c r="O13" i="4"/>
  <c r="O18" i="4"/>
  <c r="O23" i="4"/>
  <c r="O28" i="4"/>
  <c r="N13" i="8" l="1"/>
  <c r="N14" i="8"/>
  <c r="N12" i="8"/>
  <c r="N11" i="8"/>
  <c r="I19" i="8" l="1"/>
</calcChain>
</file>

<file path=xl/sharedStrings.xml><?xml version="1.0" encoding="utf-8"?>
<sst xmlns="http://schemas.openxmlformats.org/spreadsheetml/2006/main" count="53" uniqueCount="44">
  <si>
    <t>Date</t>
  </si>
  <si>
    <t>Notes</t>
  </si>
  <si>
    <t>Milestone Number</t>
  </si>
  <si>
    <t>Report Due Date</t>
  </si>
  <si>
    <t>Milestone 1</t>
  </si>
  <si>
    <t>Milestone 2</t>
  </si>
  <si>
    <t>Milestone 3</t>
  </si>
  <si>
    <t>Milestone 4</t>
  </si>
  <si>
    <t>Milestone 5</t>
  </si>
  <si>
    <t>Milestone 6</t>
  </si>
  <si>
    <t>TOTALS</t>
  </si>
  <si>
    <t>Milestone 1 Completion Date:</t>
  </si>
  <si>
    <t>Milestone 2 Completion Date:</t>
  </si>
  <si>
    <t>Milestone 3 Completion Date:</t>
  </si>
  <si>
    <t>Milestone 4 Completion Date:</t>
  </si>
  <si>
    <t>Milestone 5 Completion Date:</t>
  </si>
  <si>
    <t>Milestone 6 Completion Date:</t>
  </si>
  <si>
    <t>-</t>
  </si>
  <si>
    <t>Is X Greater than Y?</t>
  </si>
  <si>
    <t>Dates out of order:</t>
  </si>
  <si>
    <t>30 Days Apart?</t>
  </si>
  <si>
    <t>Total</t>
  </si>
  <si>
    <t>Greater?</t>
  </si>
  <si>
    <t>TOTAL PROJECT COST</t>
  </si>
  <si>
    <t>dd</t>
  </si>
  <si>
    <t>mm</t>
  </si>
  <si>
    <t>yy</t>
  </si>
  <si>
    <t>Milestone Start Date</t>
  </si>
  <si>
    <t>Milestone Completion Date</t>
  </si>
  <si>
    <t>**Expected Payment Date by Alberta Innovates</t>
  </si>
  <si>
    <t>First Version; table based off of Clean Energy MRP Excel Template</t>
  </si>
  <si>
    <t>Description of Milestone and the Related Deliverable(s), and Description of In-Kind Resources and Method of Valuating</t>
  </si>
  <si>
    <t>the agreement, and Completion Dates must be at least 30 days apart.</t>
  </si>
  <si>
    <t xml:space="preserve">**Contingent upon review and approval of the related report, which may be delayed if AI requires additional information from the Applicant, or if sections of the report are incomplete. </t>
  </si>
  <si>
    <t>Paid within 45 days of Effective Date</t>
  </si>
  <si>
    <t xml:space="preserve">Alberta Innovates Investment
</t>
  </si>
  <si>
    <t xml:space="preserve">Total Value of Milestone
</t>
  </si>
  <si>
    <t>N/A</t>
  </si>
  <si>
    <t>Please order Milestones by Completion Date. Milestones must not start before the execution of</t>
  </si>
  <si>
    <t>All funds must be stated in Canadian dollars.</t>
  </si>
  <si>
    <t>Testing Site Applicant Cash and/or In-Kind Contribution</t>
  </si>
  <si>
    <t>SME Applicant Cash and/or In-Kind Contribution</t>
  </si>
  <si>
    <t xml:space="preserve">*Other Funding Source(s) Cash and/or In-Kind Contribution </t>
  </si>
  <si>
    <t>*From all funding sources excluding AI Investment, SME Applicant Contribution, and Testing Site Applicant Contribution.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</si>
</sst>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  <numFmt numFmtId="165" formatCode="0#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4">
    <xf numFmtId="0" fontId="0" fillId="0" borderId="0" xfId="0"/>
    <xf numFmtId="17" fontId="0" fillId="0" borderId="0" xfId="0" applyNumberFormat="1"/>
    <xf numFmtId="0" fontId="4" fillId="0" borderId="0" xfId="0" applyFont="1"/>
    <xf numFmtId="165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/>
    <xf numFmtId="14" fontId="0" fillId="0" borderId="0" xfId="0" quotePrefix="1" applyNumberFormat="1" applyAlignment="1">
      <alignment horizontal="center"/>
    </xf>
    <xf numFmtId="0" fontId="0" fillId="2" borderId="0" xfId="0" applyFont="1" applyFill="1" applyProtection="1"/>
    <xf numFmtId="14" fontId="0" fillId="2" borderId="0" xfId="0" applyNumberFormat="1" applyFont="1" applyFill="1" applyAlignment="1" applyProtection="1">
      <alignment horizontal="center"/>
    </xf>
    <xf numFmtId="42" fontId="0" fillId="2" borderId="0" xfId="0" applyNumberFormat="1" applyFont="1" applyFill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right"/>
    </xf>
    <xf numFmtId="0" fontId="7" fillId="3" borderId="6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/>
    <xf numFmtId="164" fontId="0" fillId="3" borderId="17" xfId="1" applyNumberFormat="1" applyFont="1" applyFill="1" applyBorder="1" applyAlignment="1" applyProtection="1">
      <alignment horizontal="center" vertical="center"/>
    </xf>
    <xf numFmtId="14" fontId="1" fillId="3" borderId="11" xfId="1" applyNumberFormat="1" applyFont="1" applyFill="1" applyBorder="1" applyAlignment="1" applyProtection="1">
      <alignment horizontal="center" vertical="center"/>
    </xf>
    <xf numFmtId="14" fontId="1" fillId="3" borderId="7" xfId="1" applyNumberFormat="1" applyFont="1" applyFill="1" applyBorder="1" applyAlignment="1" applyProtection="1">
      <alignment horizontal="center" vertical="center"/>
    </xf>
    <xf numFmtId="164" fontId="0" fillId="3" borderId="2" xfId="1" applyNumberFormat="1" applyFont="1" applyFill="1" applyBorder="1" applyAlignment="1" applyProtection="1">
      <alignment horizontal="center" vertical="center"/>
    </xf>
    <xf numFmtId="0" fontId="8" fillId="2" borderId="0" xfId="0" applyFont="1" applyFill="1" applyProtection="1"/>
    <xf numFmtId="0" fontId="1" fillId="2" borderId="0" xfId="0" applyFont="1" applyFill="1" applyAlignment="1" applyProtection="1"/>
    <xf numFmtId="0" fontId="0" fillId="0" borderId="0" xfId="0" applyFont="1" applyProtection="1"/>
    <xf numFmtId="0" fontId="1" fillId="2" borderId="0" xfId="0" applyFont="1" applyFill="1" applyProtection="1"/>
    <xf numFmtId="14" fontId="0" fillId="0" borderId="0" xfId="0" applyNumberFormat="1" applyFont="1" applyAlignment="1" applyProtection="1">
      <alignment horizontal="center"/>
    </xf>
    <xf numFmtId="42" fontId="0" fillId="0" borderId="0" xfId="0" applyNumberFormat="1" applyFont="1" applyProtection="1"/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164" fontId="5" fillId="3" borderId="17" xfId="1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0" fontId="1" fillId="3" borderId="43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164" fontId="0" fillId="2" borderId="11" xfId="1" applyNumberFormat="1" applyFont="1" applyFill="1" applyBorder="1" applyAlignment="1" applyProtection="1">
      <alignment horizontal="center" vertical="center"/>
      <protection locked="0"/>
    </xf>
    <xf numFmtId="164" fontId="0" fillId="3" borderId="43" xfId="1" applyNumberFormat="1" applyFont="1" applyFill="1" applyBorder="1" applyAlignment="1" applyProtection="1">
      <alignment horizontal="center" vertical="center"/>
    </xf>
    <xf numFmtId="164" fontId="0" fillId="3" borderId="44" xfId="1" applyNumberFormat="1" applyFont="1" applyFill="1" applyBorder="1" applyAlignment="1" applyProtection="1">
      <alignment horizontal="center" vertical="center"/>
    </xf>
    <xf numFmtId="164" fontId="0" fillId="3" borderId="45" xfId="1" applyNumberFormat="1" applyFont="1" applyFill="1" applyBorder="1" applyAlignment="1" applyProtection="1">
      <alignment horizontal="center" vertical="center"/>
    </xf>
    <xf numFmtId="164" fontId="0" fillId="2" borderId="46" xfId="1" applyNumberFormat="1" applyFont="1" applyFill="1" applyBorder="1" applyAlignment="1" applyProtection="1">
      <alignment horizontal="center" vertical="center"/>
      <protection locked="0"/>
    </xf>
    <xf numFmtId="164" fontId="0" fillId="2" borderId="44" xfId="1" applyNumberFormat="1" applyFont="1" applyFill="1" applyBorder="1" applyAlignment="1" applyProtection="1">
      <alignment horizontal="center" vertical="center"/>
      <protection locked="0"/>
    </xf>
    <xf numFmtId="164" fontId="0" fillId="2" borderId="45" xfId="1" applyNumberFormat="1" applyFont="1" applyFill="1" applyBorder="1" applyAlignment="1" applyProtection="1">
      <alignment horizontal="center" vertical="center"/>
      <protection locked="0"/>
    </xf>
    <xf numFmtId="164" fontId="0" fillId="2" borderId="33" xfId="1" applyNumberFormat="1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164" fontId="0" fillId="3" borderId="17" xfId="1" applyNumberFormat="1" applyFont="1" applyFill="1" applyBorder="1" applyAlignment="1" applyProtection="1">
      <alignment horizontal="center" vertical="center"/>
    </xf>
    <xf numFmtId="164" fontId="0" fillId="2" borderId="1" xfId="1" applyNumberFormat="1" applyFont="1" applyFill="1" applyBorder="1" applyAlignment="1" applyProtection="1">
      <alignment horizontal="center" vertical="center"/>
      <protection locked="0"/>
    </xf>
    <xf numFmtId="164" fontId="0" fillId="2" borderId="2" xfId="1" applyNumberFormat="1" applyFont="1" applyFill="1" applyBorder="1" applyAlignment="1" applyProtection="1">
      <alignment horizontal="center" vertical="center"/>
      <protection locked="0"/>
    </xf>
    <xf numFmtId="14" fontId="1" fillId="3" borderId="11" xfId="1" applyNumberFormat="1" applyFont="1" applyFill="1" applyBorder="1" applyAlignment="1" applyProtection="1">
      <alignment horizontal="center" vertical="center"/>
    </xf>
    <xf numFmtId="14" fontId="1" fillId="3" borderId="7" xfId="1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164" fontId="0" fillId="2" borderId="39" xfId="1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right" vertical="center"/>
    </xf>
    <xf numFmtId="164" fontId="0" fillId="3" borderId="32" xfId="1" applyNumberFormat="1" applyFont="1" applyFill="1" applyBorder="1" applyAlignment="1" applyProtection="1">
      <alignment horizontal="center" vertical="center"/>
    </xf>
    <xf numFmtId="164" fontId="0" fillId="3" borderId="6" xfId="1" applyNumberFormat="1" applyFont="1" applyFill="1" applyBorder="1" applyAlignment="1" applyProtection="1">
      <alignment horizontal="center" vertical="center"/>
    </xf>
    <xf numFmtId="164" fontId="0" fillId="3" borderId="9" xfId="1" applyNumberFormat="1" applyFont="1" applyFill="1" applyBorder="1" applyAlignment="1" applyProtection="1">
      <alignment horizontal="center" vertical="center"/>
    </xf>
    <xf numFmtId="164" fontId="0" fillId="3" borderId="33" xfId="1" applyNumberFormat="1" applyFont="1" applyFill="1" applyBorder="1" applyAlignment="1" applyProtection="1">
      <alignment horizontal="center" vertical="center"/>
    </xf>
    <xf numFmtId="164" fontId="0" fillId="3" borderId="1" xfId="1" applyNumberFormat="1" applyFont="1" applyFill="1" applyBorder="1" applyAlignment="1" applyProtection="1">
      <alignment horizontal="center" vertical="center"/>
    </xf>
    <xf numFmtId="164" fontId="0" fillId="3" borderId="10" xfId="1" applyNumberFormat="1" applyFont="1" applyFill="1" applyBorder="1" applyAlignment="1" applyProtection="1">
      <alignment horizontal="center" vertical="center"/>
    </xf>
    <xf numFmtId="164" fontId="0" fillId="3" borderId="34" xfId="1" applyNumberFormat="1" applyFont="1" applyFill="1" applyBorder="1" applyAlignment="1" applyProtection="1">
      <alignment horizontal="center" vertical="center"/>
    </xf>
    <xf numFmtId="164" fontId="0" fillId="3" borderId="2" xfId="1" applyNumberFormat="1" applyFont="1" applyFill="1" applyBorder="1" applyAlignment="1" applyProtection="1">
      <alignment horizontal="center" vertical="center"/>
    </xf>
    <xf numFmtId="164" fontId="0" fillId="3" borderId="14" xfId="1" applyNumberFormat="1" applyFont="1" applyFill="1" applyBorder="1" applyAlignment="1" applyProtection="1">
      <alignment horizontal="center" vertical="center"/>
    </xf>
    <xf numFmtId="164" fontId="0" fillId="4" borderId="35" xfId="1" applyNumberFormat="1" applyFont="1" applyFill="1" applyBorder="1" applyAlignment="1" applyProtection="1">
      <alignment horizontal="center" vertical="center"/>
    </xf>
    <xf numFmtId="164" fontId="0" fillId="4" borderId="17" xfId="1" applyNumberFormat="1" applyFont="1" applyFill="1" applyBorder="1" applyAlignment="1" applyProtection="1">
      <alignment horizontal="center" vertical="center"/>
    </xf>
    <xf numFmtId="164" fontId="0" fillId="4" borderId="13" xfId="1" applyNumberFormat="1" applyFont="1" applyFill="1" applyBorder="1" applyAlignment="1" applyProtection="1">
      <alignment horizontal="center" vertical="center"/>
    </xf>
    <xf numFmtId="14" fontId="9" fillId="4" borderId="0" xfId="1" applyNumberFormat="1" applyFont="1" applyFill="1" applyBorder="1" applyAlignment="1" applyProtection="1">
      <alignment horizontal="center" vertical="center"/>
    </xf>
    <xf numFmtId="14" fontId="9" fillId="4" borderId="8" xfId="1" applyNumberFormat="1" applyFont="1" applyFill="1" applyBorder="1" applyAlignment="1" applyProtection="1">
      <alignment horizontal="center" vertical="center"/>
    </xf>
    <xf numFmtId="14" fontId="9" fillId="4" borderId="31" xfId="1" applyNumberFormat="1" applyFont="1" applyFill="1" applyBorder="1" applyAlignment="1" applyProtection="1">
      <alignment horizontal="center" vertical="center"/>
    </xf>
    <xf numFmtId="14" fontId="9" fillId="4" borderId="30" xfId="1" applyNumberFormat="1" applyFont="1" applyFill="1" applyBorder="1" applyAlignment="1" applyProtection="1">
      <alignment horizontal="center" vertical="center"/>
    </xf>
    <xf numFmtId="14" fontId="1" fillId="3" borderId="39" xfId="1" applyNumberFormat="1" applyFont="1" applyFill="1" applyBorder="1" applyAlignment="1" applyProtection="1">
      <alignment horizontal="center" vertical="center"/>
    </xf>
    <xf numFmtId="14" fontId="1" fillId="3" borderId="40" xfId="1" applyNumberFormat="1" applyFont="1" applyFill="1" applyBorder="1" applyAlignment="1" applyProtection="1">
      <alignment horizontal="center" vertical="center"/>
    </xf>
    <xf numFmtId="164" fontId="0" fillId="3" borderId="13" xfId="1" applyNumberFormat="1" applyFont="1" applyFill="1" applyBorder="1" applyAlignment="1" applyProtection="1">
      <alignment horizontal="center" vertical="center"/>
    </xf>
    <xf numFmtId="164" fontId="0" fillId="2" borderId="10" xfId="1" applyNumberFormat="1" applyFont="1" applyFill="1" applyBorder="1" applyAlignment="1" applyProtection="1">
      <alignment horizontal="center" vertical="center"/>
      <protection locked="0"/>
    </xf>
    <xf numFmtId="164" fontId="0" fillId="2" borderId="14" xfId="1" applyNumberFormat="1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36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numFmt numFmtId="166" formatCode="0#\-"/>
    </dxf>
    <dxf>
      <numFmt numFmtId="167" formatCode="##\-"/>
    </dxf>
  </dxfs>
  <tableStyles count="0" defaultTableStyle="TableStyleMedium2" defaultPivotStyle="PivotStyleLight16"/>
  <colors>
    <mruColors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C2E2C-59DD-4A26-9006-F7F72F3793F1}">
  <sheetPr>
    <pageSetUpPr fitToPage="1"/>
  </sheetPr>
  <dimension ref="A1:O56"/>
  <sheetViews>
    <sheetView tabSelected="1" view="pageLayout" topLeftCell="A19" zoomScaleNormal="100" workbookViewId="0">
      <selection activeCell="I47" sqref="I47"/>
    </sheetView>
  </sheetViews>
  <sheetFormatPr defaultColWidth="0.140625" defaultRowHeight="12.75" x14ac:dyDescent="0.2"/>
  <cols>
    <col min="1" max="1" width="15.28515625" style="25" customWidth="1"/>
    <col min="2" max="2" width="66.28515625" style="27" customWidth="1"/>
    <col min="3" max="4" width="4.140625" style="25" customWidth="1"/>
    <col min="5" max="5" width="4.140625" style="28" customWidth="1"/>
    <col min="6" max="8" width="4.140625" style="25" customWidth="1"/>
    <col min="9" max="15" width="15.28515625" style="25" customWidth="1"/>
    <col min="16" max="16384" width="0.140625" style="25"/>
  </cols>
  <sheetData>
    <row r="1" spans="1:15" ht="12.75" customHeight="1" x14ac:dyDescent="0.2">
      <c r="A1" s="62" t="s">
        <v>2</v>
      </c>
      <c r="B1" s="51" t="s">
        <v>31</v>
      </c>
      <c r="C1" s="60" t="s">
        <v>27</v>
      </c>
      <c r="D1" s="60"/>
      <c r="E1" s="60"/>
      <c r="F1" s="51" t="s">
        <v>28</v>
      </c>
      <c r="G1" s="51"/>
      <c r="H1" s="51"/>
      <c r="I1" s="33" t="s">
        <v>41</v>
      </c>
      <c r="J1" s="33" t="s">
        <v>40</v>
      </c>
      <c r="K1" s="51" t="s">
        <v>42</v>
      </c>
      <c r="L1" s="49" t="s">
        <v>35</v>
      </c>
      <c r="M1" s="53" t="s">
        <v>36</v>
      </c>
      <c r="N1" s="47" t="s">
        <v>3</v>
      </c>
      <c r="O1" s="45" t="s">
        <v>29</v>
      </c>
    </row>
    <row r="2" spans="1:15" ht="12.75" customHeight="1" x14ac:dyDescent="0.2">
      <c r="A2" s="44"/>
      <c r="B2" s="52"/>
      <c r="C2" s="61"/>
      <c r="D2" s="61"/>
      <c r="E2" s="61"/>
      <c r="F2" s="52"/>
      <c r="G2" s="52"/>
      <c r="H2" s="52"/>
      <c r="I2" s="34"/>
      <c r="J2" s="34"/>
      <c r="K2" s="52"/>
      <c r="L2" s="50"/>
      <c r="M2" s="54"/>
      <c r="N2" s="48"/>
      <c r="O2" s="46"/>
    </row>
    <row r="3" spans="1:15" ht="12.75" customHeight="1" x14ac:dyDescent="0.2">
      <c r="A3" s="44"/>
      <c r="B3" s="52"/>
      <c r="C3" s="61"/>
      <c r="D3" s="61"/>
      <c r="E3" s="61"/>
      <c r="F3" s="52"/>
      <c r="G3" s="52"/>
      <c r="H3" s="52"/>
      <c r="I3" s="34"/>
      <c r="J3" s="34"/>
      <c r="K3" s="52"/>
      <c r="L3" s="50"/>
      <c r="M3" s="54"/>
      <c r="N3" s="48"/>
      <c r="O3" s="46"/>
    </row>
    <row r="4" spans="1:15" ht="12.75" customHeight="1" x14ac:dyDescent="0.2">
      <c r="A4" s="44"/>
      <c r="B4" s="52"/>
      <c r="C4" s="61"/>
      <c r="D4" s="61"/>
      <c r="E4" s="61"/>
      <c r="F4" s="52"/>
      <c r="G4" s="52"/>
      <c r="H4" s="52"/>
      <c r="I4" s="34"/>
      <c r="J4" s="34"/>
      <c r="K4" s="52"/>
      <c r="L4" s="50"/>
      <c r="M4" s="54"/>
      <c r="N4" s="48"/>
      <c r="O4" s="46"/>
    </row>
    <row r="5" spans="1:15" x14ac:dyDescent="0.2">
      <c r="A5" s="44"/>
      <c r="B5" s="52"/>
      <c r="C5" s="61"/>
      <c r="D5" s="61"/>
      <c r="E5" s="61"/>
      <c r="F5" s="52"/>
      <c r="G5" s="52"/>
      <c r="H5" s="52"/>
      <c r="I5" s="35"/>
      <c r="J5" s="35"/>
      <c r="K5" s="52"/>
      <c r="L5" s="50"/>
      <c r="M5" s="54"/>
      <c r="N5" s="48"/>
      <c r="O5" s="46"/>
    </row>
    <row r="6" spans="1:15" ht="22.5" customHeight="1" x14ac:dyDescent="0.2">
      <c r="A6" s="73" t="s">
        <v>34</v>
      </c>
      <c r="B6" s="74"/>
      <c r="C6" s="74"/>
      <c r="D6" s="74"/>
      <c r="E6" s="74"/>
      <c r="F6" s="74"/>
      <c r="G6" s="74"/>
      <c r="H6" s="74"/>
      <c r="I6" s="74"/>
      <c r="J6" s="74"/>
      <c r="K6" s="75"/>
      <c r="L6" s="32"/>
      <c r="M6" s="31">
        <f>SUM(L6)</f>
        <v>0</v>
      </c>
      <c r="N6" s="30" t="s">
        <v>37</v>
      </c>
      <c r="O6" s="29" t="s">
        <v>37</v>
      </c>
    </row>
    <row r="7" spans="1:15" ht="15.75" x14ac:dyDescent="0.2">
      <c r="A7" s="17"/>
      <c r="B7" s="11"/>
      <c r="C7" s="13" t="s">
        <v>24</v>
      </c>
      <c r="D7" s="14" t="s">
        <v>25</v>
      </c>
      <c r="E7" s="15" t="s">
        <v>26</v>
      </c>
      <c r="F7" s="13" t="s">
        <v>24</v>
      </c>
      <c r="G7" s="14" t="s">
        <v>25</v>
      </c>
      <c r="H7" s="15" t="s">
        <v>26</v>
      </c>
      <c r="I7" s="12"/>
      <c r="J7" s="12"/>
      <c r="K7" s="10"/>
      <c r="L7" s="22"/>
      <c r="M7" s="19"/>
      <c r="N7" s="20"/>
      <c r="O7" s="21"/>
    </row>
    <row r="8" spans="1:15" ht="12.75" customHeight="1" x14ac:dyDescent="0.2">
      <c r="A8" s="44" t="s">
        <v>4</v>
      </c>
      <c r="B8" s="72"/>
      <c r="C8" s="63"/>
      <c r="D8" s="66"/>
      <c r="E8" s="69"/>
      <c r="F8" s="63"/>
      <c r="G8" s="66"/>
      <c r="H8" s="69"/>
      <c r="I8" s="36"/>
      <c r="J8" s="40"/>
      <c r="K8" s="56"/>
      <c r="L8" s="57"/>
      <c r="M8" s="55">
        <f>SUM(I8:L12)</f>
        <v>0</v>
      </c>
      <c r="N8" s="58" t="str">
        <f>IF(SUM(F8:H12)&gt;19,DATE(H8+2000,G8,F8)+30,"")</f>
        <v/>
      </c>
      <c r="O8" s="59" t="str">
        <f>IF(N8="","",N8+45)</f>
        <v/>
      </c>
    </row>
    <row r="9" spans="1:15" ht="12.75" customHeight="1" x14ac:dyDescent="0.2">
      <c r="A9" s="44"/>
      <c r="B9" s="72"/>
      <c r="C9" s="64"/>
      <c r="D9" s="67"/>
      <c r="E9" s="70"/>
      <c r="F9" s="64"/>
      <c r="G9" s="67"/>
      <c r="H9" s="70"/>
      <c r="I9" s="36"/>
      <c r="J9" s="41"/>
      <c r="K9" s="56"/>
      <c r="L9" s="57"/>
      <c r="M9" s="55"/>
      <c r="N9" s="58"/>
      <c r="O9" s="59"/>
    </row>
    <row r="10" spans="1:15" x14ac:dyDescent="0.2">
      <c r="A10" s="44"/>
      <c r="B10" s="72"/>
      <c r="C10" s="64"/>
      <c r="D10" s="67"/>
      <c r="E10" s="70"/>
      <c r="F10" s="64"/>
      <c r="G10" s="67"/>
      <c r="H10" s="70"/>
      <c r="I10" s="36"/>
      <c r="J10" s="41"/>
      <c r="K10" s="56"/>
      <c r="L10" s="57"/>
      <c r="M10" s="55"/>
      <c r="N10" s="58"/>
      <c r="O10" s="59"/>
    </row>
    <row r="11" spans="1:15" x14ac:dyDescent="0.2">
      <c r="A11" s="44"/>
      <c r="B11" s="72"/>
      <c r="C11" s="64"/>
      <c r="D11" s="67"/>
      <c r="E11" s="70"/>
      <c r="F11" s="64"/>
      <c r="G11" s="67"/>
      <c r="H11" s="70"/>
      <c r="I11" s="36"/>
      <c r="J11" s="41"/>
      <c r="K11" s="56"/>
      <c r="L11" s="57"/>
      <c r="M11" s="55"/>
      <c r="N11" s="58"/>
      <c r="O11" s="59"/>
    </row>
    <row r="12" spans="1:15" x14ac:dyDescent="0.2">
      <c r="A12" s="44"/>
      <c r="B12" s="72"/>
      <c r="C12" s="65"/>
      <c r="D12" s="68"/>
      <c r="E12" s="71"/>
      <c r="F12" s="65"/>
      <c r="G12" s="68"/>
      <c r="H12" s="71"/>
      <c r="I12" s="36"/>
      <c r="J12" s="43"/>
      <c r="K12" s="56"/>
      <c r="L12" s="57"/>
      <c r="M12" s="55"/>
      <c r="N12" s="58"/>
      <c r="O12" s="59"/>
    </row>
    <row r="13" spans="1:15" ht="12.75" customHeight="1" x14ac:dyDescent="0.2">
      <c r="A13" s="44" t="s">
        <v>5</v>
      </c>
      <c r="B13" s="72"/>
      <c r="C13" s="63"/>
      <c r="D13" s="66"/>
      <c r="E13" s="69"/>
      <c r="F13" s="63"/>
      <c r="G13" s="66"/>
      <c r="H13" s="69"/>
      <c r="I13" s="36"/>
      <c r="J13" s="40"/>
      <c r="K13" s="56"/>
      <c r="L13" s="57"/>
      <c r="M13" s="55">
        <f>SUM(I13:L17)</f>
        <v>0</v>
      </c>
      <c r="N13" s="58" t="str">
        <f>IF(SUM(F13:H17)&gt;19,DATE(H13+2000,G13,F13)+30,"")</f>
        <v/>
      </c>
      <c r="O13" s="59" t="str">
        <f>IF(N13="","",N13+45)</f>
        <v/>
      </c>
    </row>
    <row r="14" spans="1:15" x14ac:dyDescent="0.2">
      <c r="A14" s="44"/>
      <c r="B14" s="72"/>
      <c r="C14" s="64"/>
      <c r="D14" s="67"/>
      <c r="E14" s="70"/>
      <c r="F14" s="64"/>
      <c r="G14" s="67"/>
      <c r="H14" s="70"/>
      <c r="I14" s="36"/>
      <c r="J14" s="41"/>
      <c r="K14" s="56"/>
      <c r="L14" s="57"/>
      <c r="M14" s="55"/>
      <c r="N14" s="58"/>
      <c r="O14" s="59"/>
    </row>
    <row r="15" spans="1:15" x14ac:dyDescent="0.2">
      <c r="A15" s="44"/>
      <c r="B15" s="72"/>
      <c r="C15" s="64"/>
      <c r="D15" s="67"/>
      <c r="E15" s="70"/>
      <c r="F15" s="64"/>
      <c r="G15" s="67"/>
      <c r="H15" s="70"/>
      <c r="I15" s="36"/>
      <c r="J15" s="41"/>
      <c r="K15" s="56"/>
      <c r="L15" s="57"/>
      <c r="M15" s="55"/>
      <c r="N15" s="58"/>
      <c r="O15" s="59"/>
    </row>
    <row r="16" spans="1:15" x14ac:dyDescent="0.2">
      <c r="A16" s="44"/>
      <c r="B16" s="72"/>
      <c r="C16" s="64"/>
      <c r="D16" s="67"/>
      <c r="E16" s="70"/>
      <c r="F16" s="64"/>
      <c r="G16" s="67"/>
      <c r="H16" s="70"/>
      <c r="I16" s="36"/>
      <c r="J16" s="41"/>
      <c r="K16" s="56"/>
      <c r="L16" s="57"/>
      <c r="M16" s="55"/>
      <c r="N16" s="58"/>
      <c r="O16" s="59"/>
    </row>
    <row r="17" spans="1:15" x14ac:dyDescent="0.2">
      <c r="A17" s="44"/>
      <c r="B17" s="72"/>
      <c r="C17" s="65"/>
      <c r="D17" s="68"/>
      <c r="E17" s="71"/>
      <c r="F17" s="65"/>
      <c r="G17" s="68"/>
      <c r="H17" s="71"/>
      <c r="I17" s="36"/>
      <c r="J17" s="43"/>
      <c r="K17" s="56"/>
      <c r="L17" s="57"/>
      <c r="M17" s="55"/>
      <c r="N17" s="58"/>
      <c r="O17" s="59"/>
    </row>
    <row r="18" spans="1:15" ht="12.75" customHeight="1" x14ac:dyDescent="0.2">
      <c r="A18" s="44" t="s">
        <v>6</v>
      </c>
      <c r="B18" s="72"/>
      <c r="C18" s="63"/>
      <c r="D18" s="66"/>
      <c r="E18" s="69"/>
      <c r="F18" s="63"/>
      <c r="G18" s="66"/>
      <c r="H18" s="69"/>
      <c r="I18" s="36"/>
      <c r="J18" s="40"/>
      <c r="K18" s="56"/>
      <c r="L18" s="57"/>
      <c r="M18" s="55">
        <f>SUM(I18:L22)</f>
        <v>0</v>
      </c>
      <c r="N18" s="58" t="str">
        <f>IF(SUM(F18:H22)&gt;19,DATE(H18+2000,G18,F18)+30,"")</f>
        <v/>
      </c>
      <c r="O18" s="59" t="str">
        <f>IF(N18="","",N18+45)</f>
        <v/>
      </c>
    </row>
    <row r="19" spans="1:15" x14ac:dyDescent="0.2">
      <c r="A19" s="44"/>
      <c r="B19" s="72"/>
      <c r="C19" s="64"/>
      <c r="D19" s="67"/>
      <c r="E19" s="70"/>
      <c r="F19" s="64"/>
      <c r="G19" s="67"/>
      <c r="H19" s="70"/>
      <c r="I19" s="36"/>
      <c r="J19" s="41"/>
      <c r="K19" s="56"/>
      <c r="L19" s="57"/>
      <c r="M19" s="55"/>
      <c r="N19" s="58"/>
      <c r="O19" s="59"/>
    </row>
    <row r="20" spans="1:15" x14ac:dyDescent="0.2">
      <c r="A20" s="44"/>
      <c r="B20" s="72"/>
      <c r="C20" s="64"/>
      <c r="D20" s="67"/>
      <c r="E20" s="70"/>
      <c r="F20" s="64"/>
      <c r="G20" s="67"/>
      <c r="H20" s="70"/>
      <c r="I20" s="36"/>
      <c r="J20" s="41"/>
      <c r="K20" s="56"/>
      <c r="L20" s="57"/>
      <c r="M20" s="55"/>
      <c r="N20" s="58"/>
      <c r="O20" s="59"/>
    </row>
    <row r="21" spans="1:15" x14ac:dyDescent="0.2">
      <c r="A21" s="44"/>
      <c r="B21" s="72"/>
      <c r="C21" s="64"/>
      <c r="D21" s="67"/>
      <c r="E21" s="70"/>
      <c r="F21" s="64"/>
      <c r="G21" s="67"/>
      <c r="H21" s="70"/>
      <c r="I21" s="36"/>
      <c r="J21" s="41"/>
      <c r="K21" s="56"/>
      <c r="L21" s="57"/>
      <c r="M21" s="55"/>
      <c r="N21" s="58"/>
      <c r="O21" s="59"/>
    </row>
    <row r="22" spans="1:15" x14ac:dyDescent="0.2">
      <c r="A22" s="44"/>
      <c r="B22" s="72"/>
      <c r="C22" s="65"/>
      <c r="D22" s="68"/>
      <c r="E22" s="71"/>
      <c r="F22" s="65"/>
      <c r="G22" s="68"/>
      <c r="H22" s="71"/>
      <c r="I22" s="36"/>
      <c r="J22" s="43"/>
      <c r="K22" s="56"/>
      <c r="L22" s="57"/>
      <c r="M22" s="55"/>
      <c r="N22" s="58"/>
      <c r="O22" s="59"/>
    </row>
    <row r="23" spans="1:15" ht="12.75" customHeight="1" x14ac:dyDescent="0.2">
      <c r="A23" s="44" t="s">
        <v>7</v>
      </c>
      <c r="B23" s="72"/>
      <c r="C23" s="63"/>
      <c r="D23" s="66"/>
      <c r="E23" s="69"/>
      <c r="F23" s="63"/>
      <c r="G23" s="66"/>
      <c r="H23" s="69"/>
      <c r="I23" s="36"/>
      <c r="J23" s="40"/>
      <c r="K23" s="56"/>
      <c r="L23" s="57"/>
      <c r="M23" s="55">
        <f>SUM(I23:L27)</f>
        <v>0</v>
      </c>
      <c r="N23" s="58" t="str">
        <f>IF(SUM(F23:H27)&gt;19,DATE(H23+2000,G23,F23)+30,"")</f>
        <v/>
      </c>
      <c r="O23" s="59" t="str">
        <f>IF(N23="","",N23+45)</f>
        <v/>
      </c>
    </row>
    <row r="24" spans="1:15" x14ac:dyDescent="0.2">
      <c r="A24" s="44"/>
      <c r="B24" s="72"/>
      <c r="C24" s="64"/>
      <c r="D24" s="67"/>
      <c r="E24" s="70"/>
      <c r="F24" s="64"/>
      <c r="G24" s="67"/>
      <c r="H24" s="70"/>
      <c r="I24" s="36"/>
      <c r="J24" s="41"/>
      <c r="K24" s="56"/>
      <c r="L24" s="57"/>
      <c r="M24" s="55"/>
      <c r="N24" s="58"/>
      <c r="O24" s="59"/>
    </row>
    <row r="25" spans="1:15" x14ac:dyDescent="0.2">
      <c r="A25" s="44"/>
      <c r="B25" s="72"/>
      <c r="C25" s="64"/>
      <c r="D25" s="67"/>
      <c r="E25" s="70"/>
      <c r="F25" s="64"/>
      <c r="G25" s="67"/>
      <c r="H25" s="70"/>
      <c r="I25" s="36"/>
      <c r="J25" s="41"/>
      <c r="K25" s="56"/>
      <c r="L25" s="57"/>
      <c r="M25" s="55"/>
      <c r="N25" s="58"/>
      <c r="O25" s="59"/>
    </row>
    <row r="26" spans="1:15" x14ac:dyDescent="0.2">
      <c r="A26" s="44"/>
      <c r="B26" s="72"/>
      <c r="C26" s="64"/>
      <c r="D26" s="67"/>
      <c r="E26" s="70"/>
      <c r="F26" s="64"/>
      <c r="G26" s="67"/>
      <c r="H26" s="70"/>
      <c r="I26" s="36"/>
      <c r="J26" s="41"/>
      <c r="K26" s="56"/>
      <c r="L26" s="57"/>
      <c r="M26" s="55"/>
      <c r="N26" s="58"/>
      <c r="O26" s="59"/>
    </row>
    <row r="27" spans="1:15" x14ac:dyDescent="0.2">
      <c r="A27" s="44"/>
      <c r="B27" s="72"/>
      <c r="C27" s="65"/>
      <c r="D27" s="68"/>
      <c r="E27" s="71"/>
      <c r="F27" s="65"/>
      <c r="G27" s="68"/>
      <c r="H27" s="71"/>
      <c r="I27" s="36"/>
      <c r="J27" s="43"/>
      <c r="K27" s="56"/>
      <c r="L27" s="57"/>
      <c r="M27" s="55"/>
      <c r="N27" s="58"/>
      <c r="O27" s="59"/>
    </row>
    <row r="28" spans="1:15" ht="12.75" customHeight="1" x14ac:dyDescent="0.2">
      <c r="A28" s="44" t="s">
        <v>8</v>
      </c>
      <c r="B28" s="72"/>
      <c r="C28" s="63"/>
      <c r="D28" s="66"/>
      <c r="E28" s="69"/>
      <c r="F28" s="63"/>
      <c r="G28" s="66"/>
      <c r="H28" s="69"/>
      <c r="I28" s="36"/>
      <c r="J28" s="40"/>
      <c r="K28" s="56"/>
      <c r="L28" s="57"/>
      <c r="M28" s="55">
        <f>SUM(I28:L32)</f>
        <v>0</v>
      </c>
      <c r="N28" s="58" t="str">
        <f>IF(SUM(F28:H32)&gt;19,DATE(H28+2000,G28,F28)+30,"")</f>
        <v/>
      </c>
      <c r="O28" s="59" t="str">
        <f>IF(N28="","",N28+45)</f>
        <v/>
      </c>
    </row>
    <row r="29" spans="1:15" x14ac:dyDescent="0.2">
      <c r="A29" s="44"/>
      <c r="B29" s="72"/>
      <c r="C29" s="64"/>
      <c r="D29" s="67"/>
      <c r="E29" s="70"/>
      <c r="F29" s="64"/>
      <c r="G29" s="67"/>
      <c r="H29" s="70"/>
      <c r="I29" s="36"/>
      <c r="J29" s="41"/>
      <c r="K29" s="56"/>
      <c r="L29" s="57"/>
      <c r="M29" s="55"/>
      <c r="N29" s="58"/>
      <c r="O29" s="59"/>
    </row>
    <row r="30" spans="1:15" x14ac:dyDescent="0.2">
      <c r="A30" s="44"/>
      <c r="B30" s="72"/>
      <c r="C30" s="64"/>
      <c r="D30" s="67"/>
      <c r="E30" s="70"/>
      <c r="F30" s="64"/>
      <c r="G30" s="67"/>
      <c r="H30" s="70"/>
      <c r="I30" s="36"/>
      <c r="J30" s="41"/>
      <c r="K30" s="56"/>
      <c r="L30" s="57"/>
      <c r="M30" s="55"/>
      <c r="N30" s="58"/>
      <c r="O30" s="59"/>
    </row>
    <row r="31" spans="1:15" x14ac:dyDescent="0.2">
      <c r="A31" s="44"/>
      <c r="B31" s="72"/>
      <c r="C31" s="64"/>
      <c r="D31" s="67"/>
      <c r="E31" s="70"/>
      <c r="F31" s="64"/>
      <c r="G31" s="67"/>
      <c r="H31" s="70"/>
      <c r="I31" s="36"/>
      <c r="J31" s="41"/>
      <c r="K31" s="56"/>
      <c r="L31" s="57"/>
      <c r="M31" s="55"/>
      <c r="N31" s="58"/>
      <c r="O31" s="59"/>
    </row>
    <row r="32" spans="1:15" x14ac:dyDescent="0.2">
      <c r="A32" s="44"/>
      <c r="B32" s="72"/>
      <c r="C32" s="65"/>
      <c r="D32" s="68"/>
      <c r="E32" s="71"/>
      <c r="F32" s="65"/>
      <c r="G32" s="68"/>
      <c r="H32" s="71"/>
      <c r="I32" s="36"/>
      <c r="J32" s="43"/>
      <c r="K32" s="56"/>
      <c r="L32" s="57"/>
      <c r="M32" s="55"/>
      <c r="N32" s="58"/>
      <c r="O32" s="59"/>
    </row>
    <row r="33" spans="1:15" ht="12.75" customHeight="1" x14ac:dyDescent="0.2">
      <c r="A33" s="44" t="s">
        <v>9</v>
      </c>
      <c r="B33" s="72"/>
      <c r="C33" s="63"/>
      <c r="D33" s="66"/>
      <c r="E33" s="69"/>
      <c r="F33" s="63"/>
      <c r="G33" s="66"/>
      <c r="H33" s="69"/>
      <c r="I33" s="36"/>
      <c r="J33" s="40"/>
      <c r="K33" s="56"/>
      <c r="L33" s="57"/>
      <c r="M33" s="55">
        <f t="shared" ref="M33" si="0">SUM(I33:L37)</f>
        <v>0</v>
      </c>
      <c r="N33" s="58" t="str">
        <f>IF(SUM(F33:H37)&gt;19,DATE(H33+2000,G33,F33)+30,"")</f>
        <v/>
      </c>
      <c r="O33" s="59" t="str">
        <f>IF(N33="","",N33+45)</f>
        <v/>
      </c>
    </row>
    <row r="34" spans="1:15" ht="12.75" customHeight="1" x14ac:dyDescent="0.2">
      <c r="A34" s="44"/>
      <c r="B34" s="72"/>
      <c r="C34" s="64"/>
      <c r="D34" s="67"/>
      <c r="E34" s="70"/>
      <c r="F34" s="64"/>
      <c r="G34" s="67"/>
      <c r="H34" s="70"/>
      <c r="I34" s="36"/>
      <c r="J34" s="41"/>
      <c r="K34" s="56"/>
      <c r="L34" s="57"/>
      <c r="M34" s="55"/>
      <c r="N34" s="58"/>
      <c r="O34" s="59"/>
    </row>
    <row r="35" spans="1:15" ht="12.75" customHeight="1" x14ac:dyDescent="0.2">
      <c r="A35" s="44"/>
      <c r="B35" s="72"/>
      <c r="C35" s="64"/>
      <c r="D35" s="67"/>
      <c r="E35" s="70"/>
      <c r="F35" s="64"/>
      <c r="G35" s="67"/>
      <c r="H35" s="70"/>
      <c r="I35" s="36"/>
      <c r="J35" s="41"/>
      <c r="K35" s="56"/>
      <c r="L35" s="57"/>
      <c r="M35" s="55"/>
      <c r="N35" s="58"/>
      <c r="O35" s="59"/>
    </row>
    <row r="36" spans="1:15" ht="12.75" customHeight="1" x14ac:dyDescent="0.2">
      <c r="A36" s="44"/>
      <c r="B36" s="72"/>
      <c r="C36" s="64"/>
      <c r="D36" s="67"/>
      <c r="E36" s="70"/>
      <c r="F36" s="64"/>
      <c r="G36" s="67"/>
      <c r="H36" s="70"/>
      <c r="I36" s="36"/>
      <c r="J36" s="41"/>
      <c r="K36" s="56"/>
      <c r="L36" s="57"/>
      <c r="M36" s="55"/>
      <c r="N36" s="58"/>
      <c r="O36" s="59"/>
    </row>
    <row r="37" spans="1:15" ht="13.5" customHeight="1" thickBot="1" x14ac:dyDescent="0.25">
      <c r="A37" s="76"/>
      <c r="B37" s="77"/>
      <c r="C37" s="78"/>
      <c r="D37" s="79"/>
      <c r="E37" s="80"/>
      <c r="F37" s="78"/>
      <c r="G37" s="79"/>
      <c r="H37" s="80"/>
      <c r="I37" s="81"/>
      <c r="J37" s="42"/>
      <c r="K37" s="102"/>
      <c r="L37" s="103"/>
      <c r="M37" s="101"/>
      <c r="N37" s="99"/>
      <c r="O37" s="100"/>
    </row>
    <row r="38" spans="1:15" ht="12.75" customHeight="1" x14ac:dyDescent="0.2">
      <c r="A38" s="24" t="s">
        <v>38</v>
      </c>
      <c r="B38" s="8"/>
      <c r="C38" s="82" t="s">
        <v>10</v>
      </c>
      <c r="D38" s="82"/>
      <c r="E38" s="82"/>
      <c r="F38" s="82"/>
      <c r="G38" s="82"/>
      <c r="H38" s="82"/>
      <c r="I38" s="83">
        <f>SUM(I8:I37)</f>
        <v>0</v>
      </c>
      <c r="J38" s="37">
        <f>SUM(J8:J37)</f>
        <v>0</v>
      </c>
      <c r="K38" s="86">
        <f>SUM(K8:K37)</f>
        <v>0</v>
      </c>
      <c r="L38" s="89">
        <f>SUM(L6:L37)</f>
        <v>0</v>
      </c>
      <c r="M38" s="92">
        <f>SUM(M6:M37)</f>
        <v>0</v>
      </c>
      <c r="N38" s="95" t="s">
        <v>23</v>
      </c>
      <c r="O38" s="96"/>
    </row>
    <row r="39" spans="1:15" ht="12.75" customHeight="1" x14ac:dyDescent="0.2">
      <c r="A39" s="26" t="s">
        <v>32</v>
      </c>
      <c r="B39" s="8"/>
      <c r="C39" s="82"/>
      <c r="D39" s="82"/>
      <c r="E39" s="82"/>
      <c r="F39" s="82"/>
      <c r="G39" s="82"/>
      <c r="H39" s="82"/>
      <c r="I39" s="84"/>
      <c r="J39" s="38"/>
      <c r="K39" s="87"/>
      <c r="L39" s="90"/>
      <c r="M39" s="93"/>
      <c r="N39" s="95"/>
      <c r="O39" s="96"/>
    </row>
    <row r="40" spans="1:15" ht="12.75" customHeight="1" x14ac:dyDescent="0.2">
      <c r="A40" s="26" t="s">
        <v>39</v>
      </c>
      <c r="B40" s="8"/>
      <c r="C40" s="82"/>
      <c r="D40" s="82"/>
      <c r="E40" s="82"/>
      <c r="F40" s="82"/>
      <c r="G40" s="82"/>
      <c r="H40" s="82"/>
      <c r="I40" s="84"/>
      <c r="J40" s="38"/>
      <c r="K40" s="87"/>
      <c r="L40" s="90"/>
      <c r="M40" s="93"/>
      <c r="N40" s="95"/>
      <c r="O40" s="96"/>
    </row>
    <row r="41" spans="1:15" ht="12.75" customHeight="1" x14ac:dyDescent="0.2">
      <c r="A41" s="23" t="str">
        <f>IF(L38&gt;SUM(I38:K42),"Alberta Innovates' contribution cannot be more than 50% of the total project costs","")</f>
        <v/>
      </c>
      <c r="B41" s="8"/>
      <c r="C41" s="82"/>
      <c r="D41" s="82"/>
      <c r="E41" s="82"/>
      <c r="F41" s="82"/>
      <c r="G41" s="82"/>
      <c r="H41" s="82"/>
      <c r="I41" s="84"/>
      <c r="J41" s="38"/>
      <c r="K41" s="87"/>
      <c r="L41" s="90"/>
      <c r="M41" s="93"/>
      <c r="N41" s="95"/>
      <c r="O41" s="96"/>
    </row>
    <row r="42" spans="1:15" ht="12.75" customHeight="1" thickBot="1" x14ac:dyDescent="0.25">
      <c r="A42" s="23" t="str">
        <f>IF(OR(DATE(E8+2000,D8,C8)&gt;DATE(H8+2000,G8,F8),DATE(E13+2000,D13,C13)&gt;DATE(H13+2000,G13,F13),DATE(E18+2000,D18,C18)&gt;DATE(H18+2000,G18,F18),DATE(E23+2000,D23,C23)&gt;DATE(H23+2000,G23,F23),DATE(E28+2000,D28,C28)&gt;DATE(H28+2000,G28,F28),DATE(E33+2000,D33,C33)&gt;DATE(H33+2000,G33,F33)),"Milestone Start Date cannot be before its Completion Date","")</f>
        <v/>
      </c>
      <c r="B42" s="8"/>
      <c r="C42" s="82"/>
      <c r="D42" s="82"/>
      <c r="E42" s="82"/>
      <c r="F42" s="82"/>
      <c r="G42" s="82"/>
      <c r="H42" s="82"/>
      <c r="I42" s="85"/>
      <c r="J42" s="39"/>
      <c r="K42" s="88"/>
      <c r="L42" s="91"/>
      <c r="M42" s="94"/>
      <c r="N42" s="97"/>
      <c r="O42" s="98"/>
    </row>
    <row r="43" spans="1:15" x14ac:dyDescent="0.2">
      <c r="A43" s="18" t="str">
        <f>IF(hiddenData!K2,"","Milestone Completion Dates must be at least 30 days apart")</f>
        <v/>
      </c>
      <c r="B43" s="8"/>
      <c r="C43" s="7"/>
      <c r="D43" s="7"/>
      <c r="E43" s="9"/>
      <c r="F43" s="7"/>
      <c r="G43" s="7"/>
      <c r="H43" s="7"/>
      <c r="I43" s="7"/>
      <c r="J43" s="7"/>
      <c r="K43" s="7"/>
      <c r="L43" s="7"/>
      <c r="M43" s="7"/>
      <c r="N43" s="7"/>
      <c r="O43" s="16" t="s">
        <v>43</v>
      </c>
    </row>
    <row r="44" spans="1:15" x14ac:dyDescent="0.2">
      <c r="A44" s="7"/>
      <c r="B44" s="8"/>
      <c r="C44" s="7"/>
      <c r="D44" s="7"/>
      <c r="E44" s="9"/>
      <c r="F44" s="7"/>
      <c r="G44" s="7"/>
      <c r="H44" s="7"/>
      <c r="I44" s="7"/>
      <c r="J44" s="7"/>
      <c r="K44" s="7"/>
      <c r="L44" s="7"/>
      <c r="M44" s="7"/>
      <c r="N44" s="7"/>
      <c r="O44" s="16" t="s">
        <v>33</v>
      </c>
    </row>
    <row r="45" spans="1:15" x14ac:dyDescent="0.2">
      <c r="A45" s="7"/>
      <c r="B45" s="8"/>
      <c r="C45" s="7"/>
      <c r="D45" s="7"/>
      <c r="E45" s="9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7"/>
      <c r="B46" s="8"/>
      <c r="C46" s="7"/>
      <c r="D46" s="7"/>
      <c r="E46" s="9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x14ac:dyDescent="0.2">
      <c r="A47" s="7"/>
      <c r="B47" s="8"/>
      <c r="C47" s="7"/>
      <c r="D47" s="7"/>
      <c r="E47" s="9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x14ac:dyDescent="0.2">
      <c r="A48" s="7"/>
      <c r="B48" s="8"/>
      <c r="C48" s="7"/>
      <c r="D48" s="7"/>
      <c r="E48" s="9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x14ac:dyDescent="0.2">
      <c r="A49" s="7"/>
      <c r="B49" s="8"/>
      <c r="C49" s="7"/>
      <c r="D49" s="7"/>
      <c r="E49" s="9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">
      <c r="A50" s="7"/>
      <c r="B50" s="8"/>
      <c r="C50" s="7"/>
      <c r="D50" s="7"/>
      <c r="E50" s="9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7"/>
      <c r="B51" s="8"/>
      <c r="C51" s="7"/>
      <c r="D51" s="7"/>
      <c r="E51" s="9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x14ac:dyDescent="0.2">
      <c r="A52" s="7"/>
      <c r="B52" s="8"/>
      <c r="C52" s="7"/>
      <c r="D52" s="7"/>
      <c r="E52" s="9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x14ac:dyDescent="0.2">
      <c r="A53" s="7"/>
      <c r="B53" s="8"/>
      <c r="C53" s="7"/>
      <c r="D53" s="7"/>
      <c r="E53" s="9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x14ac:dyDescent="0.2">
      <c r="A54" s="7"/>
      <c r="B54" s="8"/>
      <c r="C54" s="7"/>
      <c r="D54" s="7"/>
      <c r="E54" s="9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x14ac:dyDescent="0.2">
      <c r="A55" s="7"/>
      <c r="B55" s="8"/>
      <c r="C55" s="7"/>
      <c r="D55" s="7"/>
      <c r="E55" s="9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7"/>
      <c r="B56" s="8"/>
      <c r="C56" s="7"/>
      <c r="D56" s="7"/>
      <c r="E56" s="9"/>
      <c r="F56" s="7"/>
      <c r="G56" s="7"/>
      <c r="H56" s="7"/>
      <c r="I56" s="7"/>
      <c r="J56" s="7"/>
      <c r="K56" s="7"/>
      <c r="L56" s="7"/>
      <c r="M56" s="7"/>
      <c r="N56" s="7"/>
      <c r="O56" s="7"/>
    </row>
  </sheetData>
  <sheetProtection algorithmName="SHA-512" hashValue="6lkykv8drowuMQVScDjll98jqtn36mgAE5gTigoZnRasXUk+Asw2XWAN5wSducxiK/yJkA9l/6nvUJLY/l5HWQ==" saltValue="90n/yUzvGOAyzTWbs2xqlg==" spinCount="100000" sheet="1" objects="1" scenarios="1"/>
  <mergeCells count="109">
    <mergeCell ref="C38:H42"/>
    <mergeCell ref="I38:I42"/>
    <mergeCell ref="K38:K42"/>
    <mergeCell ref="L38:L42"/>
    <mergeCell ref="M38:M42"/>
    <mergeCell ref="N38:O42"/>
    <mergeCell ref="N33:N37"/>
    <mergeCell ref="O33:O37"/>
    <mergeCell ref="M33:M37"/>
    <mergeCell ref="K33:K37"/>
    <mergeCell ref="L33:L37"/>
    <mergeCell ref="G33:G37"/>
    <mergeCell ref="H33:H37"/>
    <mergeCell ref="O23:O27"/>
    <mergeCell ref="M28:M32"/>
    <mergeCell ref="K28:K32"/>
    <mergeCell ref="L28:L32"/>
    <mergeCell ref="N28:N32"/>
    <mergeCell ref="O28:O32"/>
    <mergeCell ref="I13:I17"/>
    <mergeCell ref="I18:I22"/>
    <mergeCell ref="I23:I27"/>
    <mergeCell ref="I28:I32"/>
    <mergeCell ref="N13:N17"/>
    <mergeCell ref="N23:N27"/>
    <mergeCell ref="O13:O17"/>
    <mergeCell ref="M18:M22"/>
    <mergeCell ref="K18:K22"/>
    <mergeCell ref="L18:L22"/>
    <mergeCell ref="N18:N22"/>
    <mergeCell ref="O18:O22"/>
    <mergeCell ref="M13:M17"/>
    <mergeCell ref="K13:K17"/>
    <mergeCell ref="L13:L17"/>
    <mergeCell ref="M23:M27"/>
    <mergeCell ref="K23:K27"/>
    <mergeCell ref="L23:L27"/>
    <mergeCell ref="H23:H27"/>
    <mergeCell ref="H28:H32"/>
    <mergeCell ref="I33:I37"/>
    <mergeCell ref="C28:C32"/>
    <mergeCell ref="D28:D32"/>
    <mergeCell ref="E28:E32"/>
    <mergeCell ref="F28:F32"/>
    <mergeCell ref="G28:G32"/>
    <mergeCell ref="C23:C27"/>
    <mergeCell ref="D23:D27"/>
    <mergeCell ref="E23:E27"/>
    <mergeCell ref="F23:F27"/>
    <mergeCell ref="G23:G27"/>
    <mergeCell ref="A33:A37"/>
    <mergeCell ref="B33:B37"/>
    <mergeCell ref="A23:A27"/>
    <mergeCell ref="A18:A22"/>
    <mergeCell ref="B18:B22"/>
    <mergeCell ref="C33:C37"/>
    <mergeCell ref="D33:D37"/>
    <mergeCell ref="E33:E37"/>
    <mergeCell ref="F33:F37"/>
    <mergeCell ref="A28:A32"/>
    <mergeCell ref="B23:B27"/>
    <mergeCell ref="B28:B32"/>
    <mergeCell ref="C8:C12"/>
    <mergeCell ref="D8:D12"/>
    <mergeCell ref="E8:E12"/>
    <mergeCell ref="F8:F12"/>
    <mergeCell ref="G8:G12"/>
    <mergeCell ref="H8:H12"/>
    <mergeCell ref="H13:H17"/>
    <mergeCell ref="C18:C22"/>
    <mergeCell ref="D18:D22"/>
    <mergeCell ref="E18:E22"/>
    <mergeCell ref="F18:F22"/>
    <mergeCell ref="G18:G22"/>
    <mergeCell ref="H18:H22"/>
    <mergeCell ref="A8:A12"/>
    <mergeCell ref="A13:A17"/>
    <mergeCell ref="O1:O5"/>
    <mergeCell ref="N1:N5"/>
    <mergeCell ref="L1:L5"/>
    <mergeCell ref="K1:K5"/>
    <mergeCell ref="M1:M5"/>
    <mergeCell ref="M8:M12"/>
    <mergeCell ref="K8:K12"/>
    <mergeCell ref="L8:L12"/>
    <mergeCell ref="N8:N12"/>
    <mergeCell ref="O8:O12"/>
    <mergeCell ref="F1:H5"/>
    <mergeCell ref="C1:E5"/>
    <mergeCell ref="B1:B5"/>
    <mergeCell ref="A1:A5"/>
    <mergeCell ref="F13:F17"/>
    <mergeCell ref="G13:G17"/>
    <mergeCell ref="C13:C17"/>
    <mergeCell ref="D13:D17"/>
    <mergeCell ref="E13:E17"/>
    <mergeCell ref="B8:B12"/>
    <mergeCell ref="B13:B17"/>
    <mergeCell ref="A6:K6"/>
    <mergeCell ref="I1:I5"/>
    <mergeCell ref="I8:I12"/>
    <mergeCell ref="J38:J42"/>
    <mergeCell ref="J33:J37"/>
    <mergeCell ref="J28:J32"/>
    <mergeCell ref="J23:J27"/>
    <mergeCell ref="J18:J22"/>
    <mergeCell ref="J13:J17"/>
    <mergeCell ref="J8:J12"/>
    <mergeCell ref="J1:J5"/>
  </mergeCells>
  <conditionalFormatting sqref="C8:D37 F8:G37">
    <cfRule type="cellIs" dxfId="35" priority="55" operator="greaterThanOrEqual">
      <formula>10</formula>
    </cfRule>
    <cfRule type="cellIs" dxfId="34" priority="56" operator="lessThan">
      <formula>10</formula>
    </cfRule>
  </conditionalFormatting>
  <conditionalFormatting sqref="L38:L42">
    <cfRule type="expression" dxfId="33" priority="54">
      <formula>IF(L38&gt;SUM(I38:K42),TRUE,FALSE)</formula>
    </cfRule>
  </conditionalFormatting>
  <conditionalFormatting sqref="F13:F17">
    <cfRule type="expression" dxfId="32" priority="15">
      <formula>IF(DATE(H13+2000,G13,F13)&lt;DATE(E13+2000,D13,C13),TRUE,FALSE)</formula>
    </cfRule>
  </conditionalFormatting>
  <conditionalFormatting sqref="G13:G17">
    <cfRule type="expression" dxfId="31" priority="14">
      <formula>IF(DATE(H13+2000,G13,F13)&lt;DATE(E13+2000,D13,C13),TRUE,FALSE)</formula>
    </cfRule>
  </conditionalFormatting>
  <conditionalFormatting sqref="H13:H17">
    <cfRule type="expression" dxfId="30" priority="13">
      <formula>IF(DATE(H13+2000,G13,F13)&lt;DATE(E13+2000,D13,C13),TRUE,FALSE)</formula>
    </cfRule>
  </conditionalFormatting>
  <conditionalFormatting sqref="F18:F22">
    <cfRule type="expression" dxfId="29" priority="12">
      <formula>IF(DATE(H18+2000,G18,F18)&lt;DATE(E18+2000,D18,C18),TRUE,FALSE)</formula>
    </cfRule>
  </conditionalFormatting>
  <conditionalFormatting sqref="G18:G22">
    <cfRule type="expression" dxfId="28" priority="11">
      <formula>IF(DATE(H18+2000,G18,F18)&lt;DATE(E18+2000,D18,C18),TRUE,FALSE)</formula>
    </cfRule>
  </conditionalFormatting>
  <conditionalFormatting sqref="H18:H22">
    <cfRule type="expression" dxfId="27" priority="10">
      <formula>IF(DATE(H18+2000,G18,F18)&lt;DATE(E18+2000,D18,C18),TRUE,FALSE)</formula>
    </cfRule>
  </conditionalFormatting>
  <conditionalFormatting sqref="F23:F27">
    <cfRule type="expression" dxfId="26" priority="9">
      <formula>IF(DATE(H23+2000,G23,F23)&lt;DATE(E23+2000,D23,C23),TRUE,FALSE)</formula>
    </cfRule>
  </conditionalFormatting>
  <conditionalFormatting sqref="G23:G27">
    <cfRule type="expression" dxfId="25" priority="8">
      <formula>IF(DATE(H23+2000,G23,F23)&lt;DATE(E23+2000,D23,C23),TRUE,FALSE)</formula>
    </cfRule>
  </conditionalFormatting>
  <conditionalFormatting sqref="H23:H27">
    <cfRule type="expression" dxfId="24" priority="7">
      <formula>IF(DATE(H23+2000,G23,F23)&lt;DATE(E23+2000,D23,C23),TRUE,FALSE)</formula>
    </cfRule>
  </conditionalFormatting>
  <conditionalFormatting sqref="F28:F32">
    <cfRule type="expression" dxfId="23" priority="6">
      <formula>IF(DATE(H28+2000,G28,F28)&lt;DATE(E28+2000,D28,C28),TRUE,FALSE)</formula>
    </cfRule>
  </conditionalFormatting>
  <conditionalFormatting sqref="G28:G32">
    <cfRule type="expression" dxfId="22" priority="5">
      <formula>IF(DATE(H28+2000,G28,F28)&lt;DATE(E28+2000,D28,C28),TRUE,FALSE)</formula>
    </cfRule>
  </conditionalFormatting>
  <conditionalFormatting sqref="H28:H32">
    <cfRule type="expression" dxfId="21" priority="4">
      <formula>IF(DATE(H28+2000,G28,F28)&lt;DATE(E28+2000,D28,C28),TRUE,FALSE)</formula>
    </cfRule>
  </conditionalFormatting>
  <conditionalFormatting sqref="F33:F37">
    <cfRule type="expression" dxfId="20" priority="3">
      <formula>IF(DATE(H33+2000,G33,F33)&lt;DATE(E33+2000,D33,C33),TRUE,FALSE)</formula>
    </cfRule>
  </conditionalFormatting>
  <conditionalFormatting sqref="G33:G37">
    <cfRule type="expression" dxfId="19" priority="2">
      <formula>IF(DATE(H33+2000,G33,F33)&lt;DATE(E33+2000,D33,C33),TRUE,FALSE)</formula>
    </cfRule>
  </conditionalFormatting>
  <conditionalFormatting sqref="H33:H37">
    <cfRule type="expression" dxfId="18" priority="1">
      <formula>IF(DATE(H33+2000,G33,F33)&lt;DATE(E33+2000,D33,C33),TRUE,FALSE)</formula>
    </cfRule>
  </conditionalFormatting>
  <conditionalFormatting sqref="F8:F12">
    <cfRule type="expression" dxfId="17" priority="18">
      <formula>IF(DATE(H8+2000,G8,F8)&lt;DATE(E8+2000,D8,C8),TRUE,FALSE)</formula>
    </cfRule>
  </conditionalFormatting>
  <conditionalFormatting sqref="G8:G12">
    <cfRule type="expression" dxfId="16" priority="17">
      <formula>IF(DATE(H8+2000,G8,F8)&lt;DATE(E8+2000,D8,C8),TRUE,FALSE)</formula>
    </cfRule>
  </conditionalFormatting>
  <conditionalFormatting sqref="H8:H12">
    <cfRule type="expression" dxfId="15" priority="16">
      <formula>IF(DATE(H8+2000,G8,F8)&lt;DATE(E8+2000,D8,C8),TRUE,FALSE)</formula>
    </cfRule>
  </conditionalFormatting>
  <dataValidations disablePrompts="1" count="3">
    <dataValidation type="whole" allowBlank="1" showInputMessage="1" showErrorMessage="1" sqref="E43:E1048576" xr:uid="{73017532-F07F-4835-9B45-16413D8A5D24}">
      <formula1>0</formula1>
      <formula2>14000</formula2>
    </dataValidation>
    <dataValidation operator="greaterThan" allowBlank="1" showInputMessage="1" showErrorMessage="1" sqref="B38:B1048576" xr:uid="{58684B77-8AB4-4C29-8E03-20F11EA947B8}"/>
    <dataValidation type="list" allowBlank="1" showInputMessage="1" showErrorMessage="1" sqref="D43:D1048576" xr:uid="{C2EA35ED-95DD-4F40-AE1D-2491E21CF72E}">
      <formula1>#REF!</formula1>
    </dataValidation>
  </dataValidations>
  <pageMargins left="0.25" right="0.25" top="0.75" bottom="0.75" header="0.3" footer="0.3"/>
  <pageSetup scale="64" orientation="landscape" r:id="rId1"/>
  <headerFooter>
    <oddHeader xml:space="preserve">&amp;L&amp;G&amp;R&amp;"Arial,Bold"&amp;14MILESTONE, REPORTING AND PAYMENT SCHEDULE
(Accelerating Innovations into CarE - Market Access)
</oddHeader>
    <oddFooter>&amp;CAlberta Innovates Industry Investment Programs - September 2019&amp;R&amp;P of &amp;N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" id="{4BB9C260-24A8-4E96-BD23-B64FA45AECAC}">
            <xm:f>IF(hiddenData!I2,FALSE,TRUE)</xm:f>
            <x14:dxf>
              <fill>
                <patternFill>
                  <bgColor rgb="FFFF5050"/>
                </patternFill>
              </fill>
            </x14:dxf>
          </x14:cfRule>
          <xm:sqref>F13:F17</xm:sqref>
        </x14:conditionalFormatting>
        <x14:conditionalFormatting xmlns:xm="http://schemas.microsoft.com/office/excel/2006/main">
          <x14:cfRule type="expression" priority="52" id="{B84BD783-C795-454F-9B56-DA85B32C27D6}">
            <xm:f>IF(hiddenData!I2,FALSE,TRUE)</xm:f>
            <x14:dxf>
              <fill>
                <patternFill>
                  <bgColor rgb="FFFF5050"/>
                </patternFill>
              </fill>
            </x14:dxf>
          </x14:cfRule>
          <xm:sqref>G13:G17</xm:sqref>
        </x14:conditionalFormatting>
        <x14:conditionalFormatting xmlns:xm="http://schemas.microsoft.com/office/excel/2006/main">
          <x14:cfRule type="expression" priority="51" id="{EA10E82C-762D-4A67-B651-7A67BA094BBA}">
            <xm:f>IF(hiddenData!I2,FALSE,TRUE)</xm:f>
            <x14:dxf>
              <fill>
                <patternFill>
                  <bgColor rgb="FFFF5050"/>
                </patternFill>
              </fill>
            </x14:dxf>
          </x14:cfRule>
          <xm:sqref>H13:H17</xm:sqref>
        </x14:conditionalFormatting>
        <x14:conditionalFormatting xmlns:xm="http://schemas.microsoft.com/office/excel/2006/main">
          <x14:cfRule type="expression" priority="50" id="{1514A83C-D15C-4C7A-B59B-D3796874A2D9}">
            <xm:f>IF(hiddenData!I3,FALSE,TRUE)</xm:f>
            <x14:dxf>
              <fill>
                <patternFill>
                  <bgColor rgb="FFFF5050"/>
                </patternFill>
              </fill>
            </x14:dxf>
          </x14:cfRule>
          <xm:sqref>F18:F22</xm:sqref>
        </x14:conditionalFormatting>
        <x14:conditionalFormatting xmlns:xm="http://schemas.microsoft.com/office/excel/2006/main">
          <x14:cfRule type="expression" priority="49" id="{72964BBC-2C27-44B8-87FA-A06D04FE3BE7}">
            <xm:f>IF(hiddenData!I3,FALSE,TRUE)</xm:f>
            <x14:dxf>
              <fill>
                <patternFill>
                  <bgColor rgb="FFFF5050"/>
                </patternFill>
              </fill>
            </x14:dxf>
          </x14:cfRule>
          <xm:sqref>G18:G22</xm:sqref>
        </x14:conditionalFormatting>
        <x14:conditionalFormatting xmlns:xm="http://schemas.microsoft.com/office/excel/2006/main">
          <x14:cfRule type="expression" priority="48" id="{DDEB1BD1-4800-42DD-AC8D-055637851A36}">
            <xm:f>IF(hiddenData!I3,FALSE,TRUE)</xm:f>
            <x14:dxf>
              <fill>
                <patternFill>
                  <bgColor rgb="FFFF5050"/>
                </patternFill>
              </fill>
            </x14:dxf>
          </x14:cfRule>
          <xm:sqref>H18:H22</xm:sqref>
        </x14:conditionalFormatting>
        <x14:conditionalFormatting xmlns:xm="http://schemas.microsoft.com/office/excel/2006/main">
          <x14:cfRule type="expression" priority="47" id="{8C9718AA-31C2-4A28-B827-8A110379FA03}">
            <xm:f>IF(hiddenData!I4,FALSE,TRUE)</xm:f>
            <x14:dxf>
              <fill>
                <patternFill>
                  <bgColor rgb="FFFF5050"/>
                </patternFill>
              </fill>
            </x14:dxf>
          </x14:cfRule>
          <xm:sqref>F23:F27</xm:sqref>
        </x14:conditionalFormatting>
        <x14:conditionalFormatting xmlns:xm="http://schemas.microsoft.com/office/excel/2006/main">
          <x14:cfRule type="expression" priority="46" id="{EB5EE56E-0036-402D-87D2-A414A843275D}">
            <xm:f>IF(hiddenData!I4,FALSE,TRUE)</xm:f>
            <x14:dxf>
              <fill>
                <patternFill>
                  <bgColor rgb="FFFF5050"/>
                </patternFill>
              </fill>
            </x14:dxf>
          </x14:cfRule>
          <xm:sqref>G23:G27</xm:sqref>
        </x14:conditionalFormatting>
        <x14:conditionalFormatting xmlns:xm="http://schemas.microsoft.com/office/excel/2006/main">
          <x14:cfRule type="expression" priority="45" id="{3716BEF5-9528-484E-A818-28AB1C93C45F}">
            <xm:f>IF(hiddenData!I4,FALSE,TRUE)</xm:f>
            <x14:dxf>
              <fill>
                <patternFill>
                  <bgColor rgb="FFFF5050"/>
                </patternFill>
              </fill>
            </x14:dxf>
          </x14:cfRule>
          <xm:sqref>H23:H27</xm:sqref>
        </x14:conditionalFormatting>
        <x14:conditionalFormatting xmlns:xm="http://schemas.microsoft.com/office/excel/2006/main">
          <x14:cfRule type="expression" priority="44" id="{22664479-E4AE-4376-8472-74E044059717}">
            <xm:f>IF(hiddenData!I5,FALSE,TRUE)</xm:f>
            <x14:dxf>
              <fill>
                <patternFill>
                  <bgColor rgb="FFFF5050"/>
                </patternFill>
              </fill>
            </x14:dxf>
          </x14:cfRule>
          <xm:sqref>F28:F32</xm:sqref>
        </x14:conditionalFormatting>
        <x14:conditionalFormatting xmlns:xm="http://schemas.microsoft.com/office/excel/2006/main">
          <x14:cfRule type="expression" priority="43" id="{266901ED-CCCA-4375-B11E-41B203F3C148}">
            <xm:f>IF(hiddenData!I5,FALSE,TRUE)</xm:f>
            <x14:dxf>
              <fill>
                <patternFill>
                  <bgColor rgb="FFFF5050"/>
                </patternFill>
              </fill>
            </x14:dxf>
          </x14:cfRule>
          <xm:sqref>G28:G32</xm:sqref>
        </x14:conditionalFormatting>
        <x14:conditionalFormatting xmlns:xm="http://schemas.microsoft.com/office/excel/2006/main">
          <x14:cfRule type="expression" priority="42" id="{9B4BC8D3-D391-4CA0-9740-EA7C6568803D}">
            <xm:f>IF(hiddenData!I5,FALSE,TRUE)</xm:f>
            <x14:dxf>
              <fill>
                <patternFill>
                  <bgColor rgb="FFFF5050"/>
                </patternFill>
              </fill>
            </x14:dxf>
          </x14:cfRule>
          <xm:sqref>H28:H32</xm:sqref>
        </x14:conditionalFormatting>
        <x14:conditionalFormatting xmlns:xm="http://schemas.microsoft.com/office/excel/2006/main">
          <x14:cfRule type="expression" priority="41" id="{49C2445A-F515-4A9B-8764-78DB40D3185D}">
            <xm:f>IF(hiddenData!I6,FALSE,TRUE)</xm:f>
            <x14:dxf>
              <fill>
                <patternFill>
                  <bgColor rgb="FFFF5050"/>
                </patternFill>
              </fill>
            </x14:dxf>
          </x14:cfRule>
          <xm:sqref>F33:F37</xm:sqref>
        </x14:conditionalFormatting>
        <x14:conditionalFormatting xmlns:xm="http://schemas.microsoft.com/office/excel/2006/main">
          <x14:cfRule type="expression" priority="40" id="{0C38E22F-CE38-4502-B265-12F36B328E07}">
            <xm:f>IF(hiddenData!I6,FALSE,TRUE)</xm:f>
            <x14:dxf>
              <fill>
                <patternFill>
                  <bgColor rgb="FFFF5050"/>
                </patternFill>
              </fill>
            </x14:dxf>
          </x14:cfRule>
          <xm:sqref>G33:G37</xm:sqref>
        </x14:conditionalFormatting>
        <x14:conditionalFormatting xmlns:xm="http://schemas.microsoft.com/office/excel/2006/main">
          <x14:cfRule type="expression" priority="57" id="{FF6AE66A-D70E-4C87-B508-B7EAB202AA35}">
            <xm:f>IF(hiddenData!I6,FALSE,TRUE)</xm:f>
            <x14:dxf>
              <fill>
                <patternFill>
                  <bgColor rgb="FFFF5050"/>
                </patternFill>
              </fill>
            </x14:dxf>
          </x14:cfRule>
          <xm:sqref>H33:H37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789A6098-3882-4CB7-8268-EAE0126F9EDE}">
          <x14:formula1>
            <xm:f>hiddenData!$A$1:$A$31</xm:f>
          </x14:formula1>
          <xm:sqref>F8:F37 C8:C37</xm:sqref>
        </x14:dataValidation>
        <x14:dataValidation type="list" allowBlank="1" showInputMessage="1" showErrorMessage="1" xr:uid="{72BD2C55-8FD8-4793-BE00-76E8B5591D9C}">
          <x14:formula1>
            <xm:f>hiddenData!$B$1:$B$12</xm:f>
          </x14:formula1>
          <xm:sqref>G8:G37 D8:D37</xm:sqref>
        </x14:dataValidation>
        <x14:dataValidation type="list" allowBlank="1" showInputMessage="1" showErrorMessage="1" xr:uid="{B4DA1917-FA2F-4679-9AB1-D8A39C7F2FD2}">
          <x14:formula1>
            <xm:f>hiddenData!$C$1:$C$12</xm:f>
          </x14:formula1>
          <xm:sqref>H8:H37 E8:E37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6B59A-07A5-4613-8239-B721FE0F14E8}">
  <dimension ref="A1:N41"/>
  <sheetViews>
    <sheetView workbookViewId="0">
      <selection activeCell="N16" sqref="N16"/>
    </sheetView>
  </sheetViews>
  <sheetFormatPr defaultRowHeight="12.75" x14ac:dyDescent="0.2"/>
  <cols>
    <col min="6" max="7" width="10.140625" bestFit="1" customWidth="1"/>
  </cols>
  <sheetData>
    <row r="1" spans="1:14" x14ac:dyDescent="0.2">
      <c r="A1" s="3">
        <v>1</v>
      </c>
      <c r="B1" s="3">
        <v>1</v>
      </c>
      <c r="C1">
        <v>18</v>
      </c>
      <c r="I1" t="s">
        <v>20</v>
      </c>
      <c r="K1" t="s">
        <v>21</v>
      </c>
    </row>
    <row r="2" spans="1:14" x14ac:dyDescent="0.2">
      <c r="A2" s="3">
        <v>2</v>
      </c>
      <c r="B2" s="3">
        <v>2</v>
      </c>
      <c r="C2">
        <v>19</v>
      </c>
      <c r="F2" s="4" t="s">
        <v>11</v>
      </c>
      <c r="G2" s="5">
        <f>IF(ISBLANK('Expense Allowance Table'!H8),DATE(2900,1,1),DATE('Expense Allowance Table'!H8+2000,'Expense Allowance Table'!G8,'Expense Allowance Table'!F8))</f>
        <v>365245</v>
      </c>
      <c r="I2" t="b">
        <f t="shared" ref="I2:I7" si="0">IF(OR(G3-G2&gt;=30,G3-G2&lt;0,YEAR(G2)&gt;2220),TRUE,FALSE)</f>
        <v>1</v>
      </c>
      <c r="K2" t="b">
        <f>IF(AND(I2,I3,I4,I5,I6,I7),TRUE,FALSE)</f>
        <v>1</v>
      </c>
    </row>
    <row r="3" spans="1:14" x14ac:dyDescent="0.2">
      <c r="A3" s="3">
        <v>3</v>
      </c>
      <c r="B3" s="3">
        <v>3</v>
      </c>
      <c r="C3">
        <v>20</v>
      </c>
      <c r="F3" s="4" t="s">
        <v>12</v>
      </c>
      <c r="G3" s="5">
        <f>IF(ISBLANK('Expense Allowance Table'!H13),DATE(2900,1,1),DATE('Expense Allowance Table'!H13+2000,'Expense Allowance Table'!G13,'Expense Allowance Table'!F13))</f>
        <v>365245</v>
      </c>
      <c r="I3" t="b">
        <f t="shared" si="0"/>
        <v>1</v>
      </c>
    </row>
    <row r="4" spans="1:14" x14ac:dyDescent="0.2">
      <c r="A4" s="3">
        <v>4</v>
      </c>
      <c r="B4" s="3">
        <v>4</v>
      </c>
      <c r="C4">
        <v>21</v>
      </c>
      <c r="F4" s="4" t="s">
        <v>13</v>
      </c>
      <c r="G4" s="5">
        <f>IF(ISBLANK('Expense Allowance Table'!H18),DATE(2900,1,1),DATE('Expense Allowance Table'!H18+2000,'Expense Allowance Table'!G18,'Expense Allowance Table'!F18))</f>
        <v>365245</v>
      </c>
      <c r="I4" t="b">
        <f t="shared" si="0"/>
        <v>1</v>
      </c>
    </row>
    <row r="5" spans="1:14" x14ac:dyDescent="0.2">
      <c r="A5" s="3">
        <v>5</v>
      </c>
      <c r="B5" s="3">
        <v>5</v>
      </c>
      <c r="C5">
        <v>22</v>
      </c>
      <c r="F5" s="4" t="s">
        <v>14</v>
      </c>
      <c r="G5" s="5">
        <f>IF(ISBLANK('Expense Allowance Table'!H23),DATE(2900,1,1),DATE('Expense Allowance Table'!H23+2000,'Expense Allowance Table'!G23,'Expense Allowance Table'!F23))</f>
        <v>365245</v>
      </c>
      <c r="I5" t="b">
        <f t="shared" si="0"/>
        <v>1</v>
      </c>
    </row>
    <row r="6" spans="1:14" x14ac:dyDescent="0.2">
      <c r="A6" s="3">
        <v>6</v>
      </c>
      <c r="B6" s="3">
        <v>6</v>
      </c>
      <c r="C6">
        <v>23</v>
      </c>
      <c r="F6" s="4" t="s">
        <v>15</v>
      </c>
      <c r="G6" s="5">
        <f>IF(ISBLANK('Expense Allowance Table'!H28),DATE(2900,1,1),DATE('Expense Allowance Table'!H28+2000,'Expense Allowance Table'!G28,'Expense Allowance Table'!F28))</f>
        <v>365245</v>
      </c>
      <c r="I6" t="b">
        <f t="shared" si="0"/>
        <v>1</v>
      </c>
    </row>
    <row r="7" spans="1:14" x14ac:dyDescent="0.2">
      <c r="A7" s="3">
        <v>7</v>
      </c>
      <c r="B7" s="3">
        <v>7</v>
      </c>
      <c r="C7">
        <v>24</v>
      </c>
      <c r="F7" s="4" t="s">
        <v>16</v>
      </c>
      <c r="G7" s="5">
        <f>IF(ISBLANK('Expense Allowance Table'!H33),DATE(2900,1,1),DATE('Expense Allowance Table'!H33+2000,'Expense Allowance Table'!G33,'Expense Allowance Table'!F33))</f>
        <v>365245</v>
      </c>
      <c r="I7" t="b">
        <f t="shared" si="0"/>
        <v>1</v>
      </c>
    </row>
    <row r="8" spans="1:14" x14ac:dyDescent="0.2">
      <c r="A8" s="3">
        <v>8</v>
      </c>
      <c r="B8" s="3">
        <v>8</v>
      </c>
      <c r="C8">
        <v>25</v>
      </c>
      <c r="F8" s="4"/>
      <c r="G8" s="5"/>
    </row>
    <row r="9" spans="1:14" x14ac:dyDescent="0.2">
      <c r="A9" s="3">
        <v>9</v>
      </c>
      <c r="B9" s="3">
        <v>9</v>
      </c>
      <c r="C9">
        <v>26</v>
      </c>
      <c r="G9" s="5"/>
      <c r="I9" t="s">
        <v>18</v>
      </c>
    </row>
    <row r="10" spans="1:14" x14ac:dyDescent="0.2">
      <c r="A10">
        <v>10</v>
      </c>
      <c r="B10">
        <v>10</v>
      </c>
      <c r="C10">
        <v>27</v>
      </c>
      <c r="G10">
        <v>1</v>
      </c>
      <c r="H10">
        <v>2</v>
      </c>
      <c r="I10">
        <v>3</v>
      </c>
      <c r="J10">
        <v>4</v>
      </c>
      <c r="K10">
        <v>5</v>
      </c>
      <c r="L10">
        <v>6</v>
      </c>
      <c r="N10" t="s">
        <v>22</v>
      </c>
    </row>
    <row r="11" spans="1:14" x14ac:dyDescent="0.2">
      <c r="A11">
        <v>11</v>
      </c>
      <c r="B11">
        <v>11</v>
      </c>
      <c r="C11">
        <v>28</v>
      </c>
      <c r="F11">
        <v>1</v>
      </c>
      <c r="G11" s="6" t="s">
        <v>17</v>
      </c>
      <c r="H11">
        <f>IF(G3&gt;=G2,1,0)</f>
        <v>1</v>
      </c>
      <c r="I11">
        <f>IF(G4&gt;=G2,1,0)</f>
        <v>1</v>
      </c>
      <c r="J11">
        <f>IF(G5&gt;=G2,1,0)</f>
        <v>1</v>
      </c>
      <c r="K11">
        <f>IF(G6&gt;=G2,1,0)</f>
        <v>1</v>
      </c>
      <c r="L11">
        <f>IF(G7&gt;=G2,1,0)</f>
        <v>1</v>
      </c>
      <c r="N11" t="b">
        <f>IF(OR(SUM(H11:L11)=5,G3=DATE(2900,1,1)),FALSE,TRUE)</f>
        <v>0</v>
      </c>
    </row>
    <row r="12" spans="1:14" x14ac:dyDescent="0.2">
      <c r="A12">
        <v>12</v>
      </c>
      <c r="B12">
        <v>12</v>
      </c>
      <c r="C12">
        <v>29</v>
      </c>
      <c r="F12">
        <v>2</v>
      </c>
      <c r="G12">
        <f>IF(G2&gt;=G3,1,0)</f>
        <v>1</v>
      </c>
      <c r="H12" s="6" t="s">
        <v>17</v>
      </c>
      <c r="I12">
        <f>IF(G4&gt;=G3,1,0)</f>
        <v>1</v>
      </c>
      <c r="J12">
        <f>IF(G5&gt;=G3,1,0)</f>
        <v>1</v>
      </c>
      <c r="K12">
        <f>IF(G6&gt;=G3,1,0)</f>
        <v>1</v>
      </c>
      <c r="L12">
        <f>IF(G7&gt;=G3,1,0)</f>
        <v>1</v>
      </c>
      <c r="N12" t="b">
        <f>IF(OR(SUM(I12:L12)=4,G4=DATE(2900,1,1)),FALSE,TRUE)</f>
        <v>0</v>
      </c>
    </row>
    <row r="13" spans="1:14" x14ac:dyDescent="0.2">
      <c r="A13">
        <v>13</v>
      </c>
      <c r="F13">
        <v>3</v>
      </c>
      <c r="G13">
        <f>IF(G2&gt;=G4,1,0)</f>
        <v>1</v>
      </c>
      <c r="H13">
        <f>IF(G3&gt;=G4,1,0)</f>
        <v>1</v>
      </c>
      <c r="I13" s="6" t="s">
        <v>17</v>
      </c>
      <c r="J13">
        <f>IF(G5&gt;=G4,1,0)</f>
        <v>1</v>
      </c>
      <c r="K13">
        <f>IF(G6&gt;=G4,1,0)</f>
        <v>1</v>
      </c>
      <c r="L13">
        <f>IF(G7&gt;=G4,1,0)</f>
        <v>1</v>
      </c>
      <c r="N13" t="b">
        <f>IF(OR(SUM(J13:L13)=3,G5=DATE(2900,1,1)),FALSE,TRUE)</f>
        <v>0</v>
      </c>
    </row>
    <row r="14" spans="1:14" x14ac:dyDescent="0.2">
      <c r="A14">
        <v>14</v>
      </c>
      <c r="F14">
        <v>4</v>
      </c>
      <c r="G14">
        <f>IF(G2&gt;=G5,1,0)</f>
        <v>1</v>
      </c>
      <c r="H14">
        <f>IF(G3&gt;=G5,1,0)</f>
        <v>1</v>
      </c>
      <c r="I14">
        <f>IF(G4&gt;=G5,1,0)</f>
        <v>1</v>
      </c>
      <c r="J14" s="6" t="s">
        <v>17</v>
      </c>
      <c r="K14">
        <f>IF(G6&gt;=G5,1,0)</f>
        <v>1</v>
      </c>
      <c r="L14">
        <f>IF(G7&gt;=G5,1,0)</f>
        <v>1</v>
      </c>
      <c r="N14" t="b">
        <f>IF(OR(SUM(K14:L14)=2,G6=DATE(2900,1,1)),FALSE,TRUE)</f>
        <v>0</v>
      </c>
    </row>
    <row r="15" spans="1:14" x14ac:dyDescent="0.2">
      <c r="A15">
        <v>15</v>
      </c>
      <c r="F15">
        <v>5</v>
      </c>
      <c r="G15">
        <f>IF(G2&gt;=G6,1,0)</f>
        <v>1</v>
      </c>
      <c r="H15">
        <f>IF(G3&gt;=G6,1,0)</f>
        <v>1</v>
      </c>
      <c r="I15">
        <f>IF(G4&gt;=G6,1,0)</f>
        <v>1</v>
      </c>
      <c r="J15">
        <f>IF(G5&gt;=G6,1,0)</f>
        <v>1</v>
      </c>
      <c r="K15" s="6" t="s">
        <v>17</v>
      </c>
      <c r="L15">
        <f>IF(G7&gt;=G6,1,0)</f>
        <v>1</v>
      </c>
      <c r="N15" t="b">
        <f>IF(OR(SUM(L15)=1,G7=DATE(2900,1,1)),FALSE,TRUE)</f>
        <v>0</v>
      </c>
    </row>
    <row r="16" spans="1:14" x14ac:dyDescent="0.2">
      <c r="A16">
        <v>16</v>
      </c>
      <c r="F16">
        <v>6</v>
      </c>
      <c r="G16">
        <f>IF(G2&gt;=G7,1,0)</f>
        <v>1</v>
      </c>
      <c r="H16">
        <f>IF(G3&gt;=G7,1,0)</f>
        <v>1</v>
      </c>
      <c r="I16">
        <f>IF(G4&gt;=G7,1,0)</f>
        <v>1</v>
      </c>
      <c r="J16">
        <f>IF(G5&gt;=G7,1,0)</f>
        <v>1</v>
      </c>
      <c r="K16">
        <f>IF(G6&gt;=G7,1,0)</f>
        <v>1</v>
      </c>
      <c r="L16" s="6" t="s">
        <v>17</v>
      </c>
    </row>
    <row r="17" spans="1:13" x14ac:dyDescent="0.2">
      <c r="A17">
        <v>17</v>
      </c>
      <c r="M17" s="6"/>
    </row>
    <row r="18" spans="1:13" x14ac:dyDescent="0.2">
      <c r="A18">
        <v>18</v>
      </c>
    </row>
    <row r="19" spans="1:13" x14ac:dyDescent="0.2">
      <c r="A19">
        <v>19</v>
      </c>
      <c r="H19" s="4" t="s">
        <v>19</v>
      </c>
      <c r="I19" t="b">
        <f>IF(OR(N11,N12,N13,N14,N15),TRUE,FALSE)</f>
        <v>0</v>
      </c>
    </row>
    <row r="20" spans="1:13" x14ac:dyDescent="0.2">
      <c r="A20">
        <v>20</v>
      </c>
    </row>
    <row r="21" spans="1:13" x14ac:dyDescent="0.2">
      <c r="A21">
        <v>21</v>
      </c>
    </row>
    <row r="22" spans="1:13" x14ac:dyDescent="0.2">
      <c r="A22">
        <v>22</v>
      </c>
    </row>
    <row r="23" spans="1:13" x14ac:dyDescent="0.2">
      <c r="A23">
        <v>23</v>
      </c>
    </row>
    <row r="24" spans="1:13" x14ac:dyDescent="0.2">
      <c r="A24">
        <v>24</v>
      </c>
      <c r="G24" s="5"/>
    </row>
    <row r="25" spans="1:13" x14ac:dyDescent="0.2">
      <c r="A25">
        <v>25</v>
      </c>
    </row>
    <row r="26" spans="1:13" x14ac:dyDescent="0.2">
      <c r="A26">
        <v>26</v>
      </c>
      <c r="G26" s="5"/>
    </row>
    <row r="27" spans="1:13" x14ac:dyDescent="0.2">
      <c r="A27">
        <v>27</v>
      </c>
    </row>
    <row r="28" spans="1:13" x14ac:dyDescent="0.2">
      <c r="A28">
        <v>28</v>
      </c>
      <c r="G28" s="5"/>
    </row>
    <row r="29" spans="1:13" x14ac:dyDescent="0.2">
      <c r="A29">
        <v>29</v>
      </c>
      <c r="G29" s="5"/>
    </row>
    <row r="30" spans="1:13" x14ac:dyDescent="0.2">
      <c r="A30">
        <v>30</v>
      </c>
      <c r="G30" s="5"/>
    </row>
    <row r="31" spans="1:13" x14ac:dyDescent="0.2">
      <c r="A31">
        <v>31</v>
      </c>
      <c r="G31" s="5"/>
    </row>
    <row r="32" spans="1:13" x14ac:dyDescent="0.2">
      <c r="G32" s="5"/>
    </row>
    <row r="33" spans="7:7" x14ac:dyDescent="0.2">
      <c r="G33" s="5"/>
    </row>
    <row r="34" spans="7:7" x14ac:dyDescent="0.2">
      <c r="G34" s="5"/>
    </row>
    <row r="35" spans="7:7" x14ac:dyDescent="0.2">
      <c r="G35" s="5"/>
    </row>
    <row r="36" spans="7:7" x14ac:dyDescent="0.2">
      <c r="G36" s="5"/>
    </row>
    <row r="37" spans="7:7" x14ac:dyDescent="0.2">
      <c r="G37" s="5"/>
    </row>
    <row r="38" spans="7:7" x14ac:dyDescent="0.2">
      <c r="G38" s="5"/>
    </row>
    <row r="39" spans="7:7" x14ac:dyDescent="0.2">
      <c r="G39" s="5"/>
    </row>
    <row r="40" spans="7:7" x14ac:dyDescent="0.2">
      <c r="G40" s="5"/>
    </row>
    <row r="41" spans="7:7" x14ac:dyDescent="0.2">
      <c r="G41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1E0A8-9E62-4083-BC5B-B2454F2FFCF0}">
  <dimension ref="A1:B4"/>
  <sheetViews>
    <sheetView workbookViewId="0"/>
  </sheetViews>
  <sheetFormatPr defaultRowHeight="12.75" x14ac:dyDescent="0.2"/>
  <cols>
    <col min="1" max="1" width="6.7109375" bestFit="1" customWidth="1"/>
  </cols>
  <sheetData>
    <row r="1" spans="1:2" x14ac:dyDescent="0.2">
      <c r="A1" s="2" t="s">
        <v>0</v>
      </c>
      <c r="B1" s="2" t="s">
        <v>1</v>
      </c>
    </row>
    <row r="2" spans="1:2" x14ac:dyDescent="0.2">
      <c r="A2" s="1">
        <v>43617</v>
      </c>
      <c r="B2" t="s">
        <v>30</v>
      </c>
    </row>
    <row r="3" spans="1:2" x14ac:dyDescent="0.2">
      <c r="A3" s="1"/>
    </row>
    <row r="4" spans="1:2" x14ac:dyDescent="0.2">
      <c r="A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Allowance Table</vt:lpstr>
      <vt:lpstr>hiddenData</vt:lpstr>
      <vt:lpstr>Version History</vt:lpstr>
    </vt:vector>
  </TitlesOfParts>
  <Company>AITF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Dayna Misener</dc:creator>
  <cp:lastModifiedBy>Dayna Misener</cp:lastModifiedBy>
  <cp:lastPrinted>2019-06-25T16:22:50Z</cp:lastPrinted>
  <dcterms:created xsi:type="dcterms:W3CDTF">2018-09-27T14:32:59Z</dcterms:created>
  <dcterms:modified xsi:type="dcterms:W3CDTF">2019-12-16T22:17:52Z</dcterms:modified>
</cp:coreProperties>
</file>