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abinnovates.sharepoint.com/sites/LegacyECM/Shared Documents/Health/Health Innovation/Portfolio_Program Management/AICE/~AICE (2025-present)/"/>
    </mc:Choice>
  </mc:AlternateContent>
  <xr:revisionPtr revIDLastSave="0" documentId="8_{3AF4D2F3-B85A-4730-BE74-E2047C389BCE}" xr6:coauthVersionLast="47" xr6:coauthVersionMax="47" xr10:uidLastSave="{00000000-0000-0000-0000-000000000000}"/>
  <bookViews>
    <workbookView xWindow="-120" yWindow="-120" windowWidth="29040" windowHeight="15840" xr2:uid="{00000000-000D-0000-FFFF-FFFF00000000}"/>
  </bookViews>
  <sheets>
    <sheet name="Roadmap" sheetId="1" r:id="rId1"/>
    <sheet name="Roadmap (Project End)" sheetId="10" state="hidden" r:id="rId2"/>
    <sheet name="Data" sheetId="8" state="hidden" r:id="rId3"/>
  </sheets>
  <definedNames>
    <definedName name="_xlnm.Print_Area" localSheetId="2">Data!$A$1:$L$52</definedName>
    <definedName name="_xlnm.Print_Area" localSheetId="0">Roadmap!$A$1:$K$53</definedName>
    <definedName name="_xlnm.Print_Area" localSheetId="1">'Roadmap (Project End)'!$A$1:$K$53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8" l="1"/>
  <c r="G47" i="8"/>
  <c r="H49" i="8"/>
  <c r="H32" i="8"/>
  <c r="D49" i="8"/>
  <c r="F49" i="8" l="1"/>
  <c r="B49" i="8"/>
  <c r="H47" i="8"/>
  <c r="I47" i="8" s="1"/>
  <c r="F47" i="8"/>
  <c r="D47" i="8"/>
  <c r="H46" i="8"/>
  <c r="I46" i="8" s="1"/>
  <c r="F46" i="8"/>
  <c r="D46" i="8"/>
  <c r="H45" i="8"/>
  <c r="F45" i="8"/>
  <c r="G45" i="8" s="1"/>
  <c r="D45" i="8"/>
  <c r="H44" i="8"/>
  <c r="F44" i="8"/>
  <c r="G44" i="8" s="1"/>
  <c r="D44" i="8"/>
  <c r="H43" i="8"/>
  <c r="F43" i="8"/>
  <c r="G43" i="8" s="1"/>
  <c r="D43" i="8"/>
  <c r="H42" i="8"/>
  <c r="I42" i="8" s="1"/>
  <c r="F42" i="8"/>
  <c r="G42" i="8" s="1"/>
  <c r="D42" i="8"/>
  <c r="E42" i="8" s="1"/>
  <c r="H41" i="8"/>
  <c r="I41" i="8" s="1"/>
  <c r="F41" i="8"/>
  <c r="G41" i="8" s="1"/>
  <c r="D41" i="8"/>
  <c r="E41" i="8" s="1"/>
  <c r="H40" i="8"/>
  <c r="I40" i="8" s="1"/>
  <c r="F40" i="8"/>
  <c r="G40" i="8" s="1"/>
  <c r="D40" i="8"/>
  <c r="E40" i="8" s="1"/>
  <c r="H39" i="8"/>
  <c r="I39" i="8" s="1"/>
  <c r="F39" i="8"/>
  <c r="G39" i="8" s="1"/>
  <c r="D39" i="8"/>
  <c r="E39" i="8" s="1"/>
  <c r="H38" i="8"/>
  <c r="F38" i="8"/>
  <c r="G38" i="8" s="1"/>
  <c r="D38" i="8"/>
  <c r="E38" i="8" s="1"/>
  <c r="B44" i="8"/>
  <c r="H27" i="8"/>
  <c r="I27" i="8" s="1"/>
  <c r="F27" i="8"/>
  <c r="G27" i="8" s="1"/>
  <c r="D27" i="8"/>
  <c r="E27" i="8" s="1"/>
  <c r="B27" i="8"/>
  <c r="C27" i="8" s="1"/>
  <c r="B45" i="8"/>
  <c r="B28" i="8"/>
  <c r="B47" i="8"/>
  <c r="B30" i="8"/>
  <c r="C30" i="8" s="1"/>
  <c r="B46" i="8"/>
  <c r="B43" i="8"/>
  <c r="B26" i="8"/>
  <c r="C26" i="8" s="1"/>
  <c r="B42" i="8"/>
  <c r="B41" i="8"/>
  <c r="B24" i="8"/>
  <c r="C24" i="8" s="1"/>
  <c r="B39" i="8"/>
  <c r="C39" i="8" s="1"/>
  <c r="B40" i="8"/>
  <c r="C40" i="8" s="1"/>
  <c r="B23" i="8"/>
  <c r="C23" i="8" s="1"/>
  <c r="B38" i="8"/>
  <c r="C38" i="8" s="1"/>
  <c r="D32" i="8"/>
  <c r="F32" i="8"/>
  <c r="H30" i="8"/>
  <c r="I30" i="8" s="1"/>
  <c r="H29" i="8"/>
  <c r="I29" i="8" s="1"/>
  <c r="H28" i="8"/>
  <c r="H26" i="8"/>
  <c r="I26" i="8" s="1"/>
  <c r="H25" i="8"/>
  <c r="I25" i="8" s="1"/>
  <c r="H24" i="8"/>
  <c r="I24" i="8" s="1"/>
  <c r="H23" i="8"/>
  <c r="I23" i="8" s="1"/>
  <c r="H22" i="8"/>
  <c r="I22" i="8" s="1"/>
  <c r="H21" i="8"/>
  <c r="I21" i="8" s="1"/>
  <c r="F30" i="8"/>
  <c r="G30" i="8" s="1"/>
  <c r="F29" i="8"/>
  <c r="G29" i="8" s="1"/>
  <c r="F28" i="8"/>
  <c r="F26" i="8"/>
  <c r="G26" i="8" s="1"/>
  <c r="F25" i="8"/>
  <c r="G25" i="8" s="1"/>
  <c r="F24" i="8"/>
  <c r="G24" i="8" s="1"/>
  <c r="F23" i="8"/>
  <c r="G23" i="8" s="1"/>
  <c r="F22" i="8"/>
  <c r="G22" i="8" s="1"/>
  <c r="F21" i="8"/>
  <c r="G21" i="8" s="1"/>
  <c r="D30" i="8"/>
  <c r="E30" i="8" s="1"/>
  <c r="D29" i="8"/>
  <c r="E29" i="8" s="1"/>
  <c r="D28" i="8"/>
  <c r="D26" i="8"/>
  <c r="E26" i="8" s="1"/>
  <c r="D25" i="8"/>
  <c r="E25" i="8" s="1"/>
  <c r="D24" i="8"/>
  <c r="E24" i="8" s="1"/>
  <c r="D23" i="8"/>
  <c r="E23" i="8" s="1"/>
  <c r="D22" i="8"/>
  <c r="E22" i="8" s="1"/>
  <c r="D21" i="8"/>
  <c r="E21" i="8" s="1"/>
  <c r="B29" i="8"/>
  <c r="C29" i="8" s="1"/>
  <c r="B25" i="8"/>
  <c r="C25" i="8" s="1"/>
  <c r="B22" i="8"/>
  <c r="C22" i="8" s="1"/>
  <c r="B32" i="8"/>
  <c r="B21" i="8"/>
  <c r="E45" i="8" l="1"/>
  <c r="I28" i="8"/>
  <c r="H34" i="8" s="1"/>
  <c r="F3" i="8" s="1"/>
  <c r="I45" i="8"/>
  <c r="G28" i="8"/>
  <c r="F34" i="8" s="1"/>
  <c r="E3" i="8" s="1"/>
  <c r="C28" i="8"/>
  <c r="C45" i="8"/>
  <c r="E28" i="8"/>
  <c r="D34" i="8" s="1"/>
  <c r="D3" i="8" s="1"/>
  <c r="E47" i="8"/>
  <c r="D48" i="8"/>
  <c r="J46" i="8"/>
  <c r="L46" i="8" s="1"/>
  <c r="B48" i="8"/>
  <c r="J47" i="8"/>
  <c r="L47" i="8" s="1"/>
  <c r="J41" i="8"/>
  <c r="L41" i="8" s="1"/>
  <c r="J21" i="8"/>
  <c r="L21" i="8" s="1"/>
  <c r="J45" i="8"/>
  <c r="L45" i="8" s="1"/>
  <c r="J40" i="8"/>
  <c r="L40" i="8" s="1"/>
  <c r="E46" i="8"/>
  <c r="J42" i="8"/>
  <c r="L42" i="8" s="1"/>
  <c r="J38" i="8"/>
  <c r="L38" i="8" s="1"/>
  <c r="C46" i="8"/>
  <c r="C42" i="8"/>
  <c r="J39" i="8"/>
  <c r="L39" i="8" s="1"/>
  <c r="I38" i="8"/>
  <c r="C41" i="8"/>
  <c r="C47" i="8"/>
  <c r="J43" i="1"/>
  <c r="H43" i="1"/>
  <c r="B31" i="8"/>
  <c r="C21" i="8"/>
  <c r="B34" i="8" s="1"/>
  <c r="C3" i="8" s="1"/>
  <c r="J27" i="8"/>
  <c r="L27" i="8" s="1"/>
  <c r="J22" i="8"/>
  <c r="L22" i="8" s="1"/>
  <c r="J23" i="8"/>
  <c r="L23" i="8" s="1"/>
  <c r="J24" i="8"/>
  <c r="L24" i="8" s="1"/>
  <c r="J25" i="8"/>
  <c r="L25" i="8" s="1"/>
  <c r="J26" i="8"/>
  <c r="L26" i="8" s="1"/>
  <c r="J30" i="8"/>
  <c r="L30" i="8" s="1"/>
  <c r="J28" i="8"/>
  <c r="L28" i="8" s="1"/>
  <c r="J29" i="8"/>
  <c r="L29" i="8" s="1"/>
  <c r="D31" i="8"/>
  <c r="D33" i="8" s="1"/>
  <c r="D8" i="8" s="1"/>
  <c r="H31" i="8"/>
  <c r="H33" i="8" s="1"/>
  <c r="F8" i="8" s="1"/>
  <c r="F31" i="8"/>
  <c r="F33" i="8" s="1"/>
  <c r="E8" i="8" s="1"/>
  <c r="C16" i="8" l="1"/>
  <c r="J3" i="8"/>
  <c r="L16" i="8"/>
  <c r="J12" i="8"/>
  <c r="D16" i="8"/>
  <c r="J4" i="8"/>
  <c r="K16" i="8"/>
  <c r="J11" i="8"/>
  <c r="E16" i="8"/>
  <c r="J5" i="8"/>
  <c r="J16" i="8"/>
  <c r="J10" i="8"/>
  <c r="G16" i="8"/>
  <c r="J7" i="8"/>
  <c r="F16" i="8"/>
  <c r="J6" i="8"/>
  <c r="G15" i="8"/>
  <c r="I7" i="8"/>
  <c r="F15" i="8"/>
  <c r="I6" i="8"/>
  <c r="E15" i="8"/>
  <c r="I5" i="8"/>
  <c r="D15" i="8"/>
  <c r="I4" i="8"/>
  <c r="K15" i="8"/>
  <c r="I11" i="8"/>
  <c r="H15" i="8"/>
  <c r="I8" i="8"/>
  <c r="I15" i="8"/>
  <c r="I9" i="8"/>
  <c r="J15" i="8"/>
  <c r="I10" i="8"/>
  <c r="C15" i="8"/>
  <c r="I3" i="8"/>
  <c r="L15" i="8"/>
  <c r="L17" i="8" s="1"/>
  <c r="I12" i="8"/>
  <c r="F43" i="1"/>
  <c r="E44" i="8" s="1"/>
  <c r="E43" i="8"/>
  <c r="D43" i="1"/>
  <c r="I44" i="8"/>
  <c r="B33" i="8"/>
  <c r="C8" i="8" s="1"/>
  <c r="K17" i="8" l="1"/>
  <c r="F17" i="8"/>
  <c r="G17" i="8"/>
  <c r="C17" i="8"/>
  <c r="D17" i="8"/>
  <c r="E17" i="8"/>
  <c r="J17" i="8"/>
  <c r="F43" i="10"/>
  <c r="D51" i="8"/>
  <c r="D4" i="8" s="1"/>
  <c r="D5" i="8" s="1"/>
  <c r="D50" i="8"/>
  <c r="C44" i="8"/>
  <c r="J44" i="8"/>
  <c r="L44" i="8" s="1"/>
  <c r="I43" i="8"/>
  <c r="H48" i="8"/>
  <c r="H50" i="8" s="1"/>
  <c r="F9" i="8" s="1"/>
  <c r="F10" i="8" s="1"/>
  <c r="F48" i="8"/>
  <c r="F50" i="8" s="1"/>
  <c r="E9" i="8" s="1"/>
  <c r="I16" i="8" l="1"/>
  <c r="I17" i="8" s="1"/>
  <c r="J9" i="8"/>
  <c r="J43" i="10"/>
  <c r="H51" i="8"/>
  <c r="F4" i="8" s="1"/>
  <c r="F5" i="8" s="1"/>
  <c r="F51" i="8"/>
  <c r="E4" i="8" s="1"/>
  <c r="E5" i="8" s="1"/>
  <c r="H43" i="10"/>
  <c r="E10" i="8"/>
  <c r="D9" i="8"/>
  <c r="D10" i="8" s="1"/>
  <c r="C43" i="8"/>
  <c r="B50" i="8"/>
  <c r="C9" i="8" s="1"/>
  <c r="C10" i="8" s="1"/>
  <c r="J43" i="8"/>
  <c r="L43" i="8" s="1"/>
  <c r="H16" i="8" l="1"/>
  <c r="H17" i="8" s="1"/>
  <c r="J8" i="8"/>
  <c r="D43" i="10"/>
  <c r="B51" i="8"/>
  <c r="C4" i="8" s="1"/>
  <c r="C5" i="8" s="1"/>
</calcChain>
</file>

<file path=xl/sharedStrings.xml><?xml version="1.0" encoding="utf-8"?>
<sst xmlns="http://schemas.openxmlformats.org/spreadsheetml/2006/main" count="388" uniqueCount="184">
  <si>
    <t>Product-Market Fit</t>
  </si>
  <si>
    <t>Sum</t>
  </si>
  <si>
    <t>Total Number of Measures</t>
  </si>
  <si>
    <t>Discovering</t>
  </si>
  <si>
    <t>Ideating</t>
  </si>
  <si>
    <t>Conceptualizing</t>
  </si>
  <si>
    <t>Committing</t>
  </si>
  <si>
    <t>Validating (phase 1)</t>
  </si>
  <si>
    <t>Validating (phase 2)</t>
  </si>
  <si>
    <t>Validating (phase 3)</t>
  </si>
  <si>
    <t>Scaling</t>
  </si>
  <si>
    <t>Establishing</t>
  </si>
  <si>
    <t>Leading</t>
  </si>
  <si>
    <t>Business</t>
  </si>
  <si>
    <t>Regulatory</t>
  </si>
  <si>
    <t>Technical</t>
  </si>
  <si>
    <t>Total Percent Completed</t>
  </si>
  <si>
    <t>Pre</t>
  </si>
  <si>
    <t>Post</t>
  </si>
  <si>
    <t>Product Market Fit</t>
  </si>
  <si>
    <t>Total Change</t>
  </si>
  <si>
    <t>Notes</t>
  </si>
  <si>
    <t>Totals</t>
  </si>
  <si>
    <t>AI Client Journey Stage</t>
  </si>
  <si>
    <t>Current care pathway and workflow described.</t>
  </si>
  <si>
    <t>Identification of implementation barriers and mitigation strategies developed. </t>
  </si>
  <si>
    <t>Feedback from clinicians (including ≥ 3 key opinion leaders) and end users,  in ≥20  (10 additional) different settings.</t>
  </si>
  <si>
    <t>Positive feedback from demos and useability trials received from ≥25 users.</t>
  </si>
  <si>
    <t>Economic data collected from trials and literature summarized.</t>
  </si>
  <si>
    <t xml:space="preserve">Implementation, training and support requirements defined for go-to market. </t>
  </si>
  <si>
    <t>Real-world implementation testing conducted and validated economic data and endpoints achieved.</t>
  </si>
  <si>
    <t>Required customer &amp; user training materials &amp; supports in place.</t>
  </si>
  <si>
    <t>Solution included in clinical practice guidelines in target jurisdictions.</t>
  </si>
  <si>
    <t>Solution is recommended practice by medical specialty, and supported by peer-reviewed data.</t>
  </si>
  <si>
    <t>Unmet health need or problem identified and confirmed through secondary research.</t>
  </si>
  <si>
    <t>Competitive analysis updated and projected competitive positioning (at time of market entry) completed.</t>
  </si>
  <si>
    <t>Business protection model including intellectual property strategy, freedom to operate analysis, and proprietary assets.</t>
  </si>
  <si>
    <t>Initial Management Team committed with sufficient capacity to serve their roles.      </t>
  </si>
  <si>
    <t>Preliminary health economic analysis.    </t>
  </si>
  <si>
    <t xml:space="preserve">Additional capital secured as required. </t>
  </si>
  <si>
    <t>Business model and purchase/reimbursement path finalized.</t>
  </si>
  <si>
    <t>Sales and distribution channels identified and draft marketing strategy.</t>
  </si>
  <si>
    <t>HR Plan updated in consideration of transition into a sales organization.</t>
  </si>
  <si>
    <t>Additional capital secured as required.</t>
  </si>
  <si>
    <t>Comprehensive marketing strategy and plan executed.</t>
  </si>
  <si>
    <t>Profitability achieved, with sustainable sales funnel and recurring revenue.</t>
  </si>
  <si>
    <t>Dominant market share achieved.</t>
  </si>
  <si>
    <t xml:space="preserve">Clinical Evaluation Plan (CEP) developed  – protocols, study sites, investigators, ethics protocols. </t>
  </si>
  <si>
    <t>Data privacy and security compliance plan developed (e.g. HIPAA, GDPR). </t>
  </si>
  <si>
    <t xml:space="preserve">Health data privacy and security compliance achieved. </t>
  </si>
  <si>
    <t>Product registered and listed with applicable regulatory agencies.</t>
  </si>
  <si>
    <t>Post-market surveillance ongoing, any required inspections conducted.</t>
  </si>
  <si>
    <t xml:space="preserve">Core components or modules described with mock-ups. </t>
  </si>
  <si>
    <t>Experimental testing plan developed.</t>
  </si>
  <si>
    <t>Verification, validation and compliance testing as per regulatory requirements completed.</t>
  </si>
  <si>
    <t>Safety and/or efficacy validation in controlled human studies.</t>
  </si>
  <si>
    <t xml:space="preserve">Interoperability validated, as required. </t>
  </si>
  <si>
    <t>Additional safety and efficacy trials conducted, as required.</t>
  </si>
  <si>
    <t>Performance and safety specifications updated.</t>
  </si>
  <si>
    <t>Transfer to manufacturing, and process validation completed.</t>
  </si>
  <si>
    <t xml:space="preserve">Product ready for initial sale. </t>
  </si>
  <si>
    <t>Product maintenance completed as planned and required.</t>
  </si>
  <si>
    <t xml:space="preserve"> Obsolescence planning.</t>
  </si>
  <si>
    <t xml:space="preserve"> Concepts</t>
  </si>
  <si>
    <t>Technical Development</t>
  </si>
  <si>
    <t>Potential solutions are analyzed and critical technical requirements characterized and prioritized.</t>
  </si>
  <si>
    <t>(TRL 7)</t>
  </si>
  <si>
    <t>(TRL 6)</t>
  </si>
  <si>
    <t>(TRL 4)</t>
  </si>
  <si>
    <t>(TRL 3)</t>
  </si>
  <si>
    <t>(TRL 2)</t>
  </si>
  <si>
    <t>(TRL 8-9)</t>
  </si>
  <si>
    <t>Initial target clinical population and end users identified with pain points characterized. </t>
  </si>
  <si>
    <t>Priority of the problem and potential solution requirements validated through feedback from ≥5  clinicians or end users.</t>
  </si>
  <si>
    <t>Feedback from clinicians and end users in ≥10 (5 additional) settings. </t>
  </si>
  <si>
    <t>Competitive landscape analysis and market maps generated.</t>
  </si>
  <si>
    <t>Preliminary "Indications for Use" drafted (including use, user and setting).</t>
  </si>
  <si>
    <t>Solution-adjusted care pathway and workflow described, including mapping of any system interoperability requirements.</t>
  </si>
  <si>
    <t xml:space="preserve">Initial usability testing, data collected and summarized. </t>
  </si>
  <si>
    <t>Required standards compliance testing complete.   </t>
  </si>
  <si>
    <t xml:space="preserve">Preliminary bill-of-materials and manufacturing plan drafted, including supply chain analysis and mapping performed. </t>
  </si>
  <si>
    <t>Manufacturing process developed and tested.</t>
  </si>
  <si>
    <t>Health outcomes data reports updated and published, as appropriate.</t>
  </si>
  <si>
    <t>Health outcomes data from trials documented and summarized to support value proposition.</t>
  </si>
  <si>
    <t>Manufacturing process validated at scale.</t>
  </si>
  <si>
    <t>GMP compliant pilot manufacturing process in place.</t>
  </si>
  <si>
    <t>Ethics Board approvals for study site(s).</t>
  </si>
  <si>
    <t>Preclinical safety tests and standards compliance achieved (e.g. toxicology, ISO &amp; IEC standards). </t>
  </si>
  <si>
    <t>Scalable manufacturing process developed.</t>
  </si>
  <si>
    <t>Product roadmap, including interoperability plan if required.</t>
  </si>
  <si>
    <t xml:space="preserve">Solution-adjusted care pathway and workflow updated. </t>
  </si>
  <si>
    <t>Feedback from ≥10 potential payors (5 additional) in diverse settings received.</t>
  </si>
  <si>
    <t>Foundational business agreements executed (e.g., Shareholder’s Agreement).</t>
  </si>
  <si>
    <t>Initial capital investment by founders.</t>
  </si>
  <si>
    <t>Business model, reimbursement, and sales plan updated.</t>
  </si>
  <si>
    <t>Additional stakeholder and strategic partnerships formed, as required</t>
  </si>
  <si>
    <t>Preliminary Business Model developed, including path to payment (e.g. potential reimbursement codes).</t>
  </si>
  <si>
    <t xml:space="preserve">Additional team and staff members added, and commercial processes put into place (e.g., Sales,  Marketing &amp; Support team). </t>
  </si>
  <si>
    <t>External audits completed for QMS and any other certification(s) (e.g., MDSAP).</t>
  </si>
  <si>
    <t>First-buyer or pilot secured.</t>
  </si>
  <si>
    <t>Feedback from clinicians or end users in ≥ 5 different settings (e.g., location, type, size, urban vs. rural). </t>
  </si>
  <si>
    <t>Quantifiable health outcome targets developed and value proposition for clinicians and end-users.</t>
  </si>
  <si>
    <t>Post-market surveillance processes developed and in place.</t>
  </si>
  <si>
    <t>Proposed health benefits for end users and clinicians described.  </t>
  </si>
  <si>
    <t>Clinical stakeholders, decision makers, and payors (e.g. health authorities, health plans &amp; insurers) identified and preliminary value proposition defined.</t>
  </si>
  <si>
    <t>Business stakeholders and potential strategic partners identified.</t>
  </si>
  <si>
    <t xml:space="preserve">Talent roadmap for future management and additional team member roles. </t>
  </si>
  <si>
    <t>Investment strategy and potential target investors identified.</t>
  </si>
  <si>
    <t>Initial stakeholder and strategic partnerships formed.</t>
  </si>
  <si>
    <t>Capital secured, as required.</t>
  </si>
  <si>
    <t xml:space="preserve">Additional capital secured, as required. </t>
  </si>
  <si>
    <t xml:space="preserve">Review of strengths and weaknesses of current solutions and business approaches. </t>
  </si>
  <si>
    <t>Pre-clinical testing in relevant animal models or simulated environments demonstrates desired results and meets target specs.</t>
  </si>
  <si>
    <t>Data demonstrating proof of concept from initial experimental testing of components or candidate compounds.</t>
  </si>
  <si>
    <t>Integration of critical functional component prototypes or development of lead compounds completed.</t>
  </si>
  <si>
    <t>Data demonstrating lead compounds or integrated prototype functional in lab tests, in-vitro studies and/or small animal models.</t>
  </si>
  <si>
    <t>Purchasing or pilot trial expression of interest from &gt;1 buyer.</t>
  </si>
  <si>
    <t>Purchasing intent or pilot trial expression of interest from ≥10 buyers obtained.</t>
  </si>
  <si>
    <t xml:space="preserve">Critical functional component prototypes (e.g. core hardware and/or software elements) or candidate compounds developed (e.g. drug molecules).  </t>
  </si>
  <si>
    <t>Total addressable market (TAM) in each jurisdiction identified, characterized and quantified.   </t>
  </si>
  <si>
    <t xml:space="preserve">Design freeze achieved. </t>
  </si>
  <si>
    <t>(TRL 5)</t>
  </si>
  <si>
    <t>Iterative prototype revisions or formulation optimization, as required.</t>
  </si>
  <si>
    <t>Reimbursement code(s) or health authority product listing obtained.</t>
  </si>
  <si>
    <t>General familiarization of regulations related to health technologies.</t>
  </si>
  <si>
    <t>AICE  Program Stream:</t>
  </si>
  <si>
    <t>Health Innovation Roadmap</t>
  </si>
  <si>
    <r>
      <t xml:space="preserve">2. Ideating
</t>
    </r>
    <r>
      <rPr>
        <sz val="16"/>
        <color theme="1"/>
        <rFont val="Calibri"/>
        <family val="2"/>
      </rPr>
      <t xml:space="preserve">Potential solutions to unmet need described, evaluated and selected. </t>
    </r>
  </si>
  <si>
    <r>
      <t xml:space="preserve">3. Conceptualizing
</t>
    </r>
    <r>
      <rPr>
        <sz val="16"/>
        <color theme="1"/>
        <rFont val="Calibri"/>
        <family val="2"/>
      </rPr>
      <t>Key component concepts validated in models and value proposition tested.</t>
    </r>
  </si>
  <si>
    <r>
      <t xml:space="preserve">4. Committing
</t>
    </r>
    <r>
      <rPr>
        <sz val="16"/>
        <color rgb="FF000000"/>
        <rFont val="Calibri"/>
        <family val="2"/>
      </rPr>
      <t>Feasibility of whole solution demonstrated in models and in feedback from stakeholders.</t>
    </r>
  </si>
  <si>
    <r>
      <t xml:space="preserve">8. Scaling
</t>
    </r>
    <r>
      <rPr>
        <sz val="16"/>
        <color theme="1"/>
        <rFont val="Calibri"/>
        <family val="2"/>
      </rPr>
      <t>Approval, product launched and scaling sales.</t>
    </r>
  </si>
  <si>
    <r>
      <t xml:space="preserve">9. Establishing
</t>
    </r>
    <r>
      <rPr>
        <sz val="16"/>
        <color theme="1"/>
        <rFont val="Calibri"/>
        <family val="2"/>
      </rPr>
      <t>The solution is used successfully in day-to-day clinical practice.</t>
    </r>
  </si>
  <si>
    <r>
      <t xml:space="preserve">10. Leading
</t>
    </r>
    <r>
      <rPr>
        <sz val="16"/>
        <color theme="1"/>
        <rFont val="Calibri"/>
        <family val="2"/>
      </rPr>
      <t>The solution is recognized as the Standard of Care.</t>
    </r>
  </si>
  <si>
    <r>
      <t xml:space="preserve">1. Discovering
</t>
    </r>
    <r>
      <rPr>
        <sz val="16"/>
        <color theme="1"/>
        <rFont val="Calibri"/>
        <family val="2"/>
      </rPr>
      <t>Insights into unmet health need and current solutions.</t>
    </r>
  </si>
  <si>
    <t>Investigational testing authorization (e.g., ITA, CTA) and any required certifications (e.g., EMC ) for clinical testing.</t>
  </si>
  <si>
    <t>Preliminary regulatory pathway (and classification, if applicable) identified in jurisdiction(s) of interest.</t>
  </si>
  <si>
    <t>Feedback on value proposition from potential payors received and business model updated, as required. </t>
  </si>
  <si>
    <t>Readiness Level (calculated)</t>
  </si>
  <si>
    <t>Advisory Committee(s) in place.  </t>
  </si>
  <si>
    <t>Reimbursement dossier (i.e., clinical and economic evidence, budget impact analysis)</t>
  </si>
  <si>
    <t xml:space="preserve">Health data privacy and security compliance requirements confirmed in target jurisdiction(s) (e.g., HIPAA, GDPR). </t>
  </si>
  <si>
    <t>Foundational new findings discovered with potential application to the problem.
                                     (TRL 1)</t>
  </si>
  <si>
    <t>Pre- submission meeting with regulator(s) complete and regulatory plan updated. </t>
  </si>
  <si>
    <r>
      <t xml:space="preserve">5. Validating
(phase 1)
</t>
    </r>
    <r>
      <rPr>
        <sz val="16"/>
        <color rgb="FF000000"/>
        <rFont val="Calibri"/>
        <family val="2"/>
      </rPr>
      <t>The potential of the solution to work and create value for all stakeholders is demonstrated.</t>
    </r>
  </si>
  <si>
    <r>
      <t xml:space="preserve">6. Validating
(phase 2)
</t>
    </r>
    <r>
      <rPr>
        <sz val="16"/>
        <color rgb="FF000000"/>
        <rFont val="Calibri"/>
        <family val="2"/>
      </rPr>
      <t>Clinical, end-user and economic data collected, and endpoints achieved through initial trials.</t>
    </r>
  </si>
  <si>
    <r>
      <t xml:space="preserve">7. Validating
(phase 3)
</t>
    </r>
    <r>
      <rPr>
        <sz val="16"/>
        <color theme="1"/>
        <rFont val="Calibri"/>
        <family val="2"/>
      </rPr>
      <t>Clinical, end-user and economic data collected, and efficacy endpoints achieved through pivotal trials.</t>
    </r>
  </si>
  <si>
    <t>Design control and quality management processes initiated, including preliminary risk and hazards analysis.</t>
  </si>
  <si>
    <t xml:space="preserve">Potential sustainable competitive advantage identified (including any intellectual property). </t>
  </si>
  <si>
    <t>Initial business plan developed, incl. refined business model, updated ICPs, and financial projections.</t>
  </si>
  <si>
    <t>Preliminary determination of relevant regulation(s) (e.g. drug vs. medical device, etc.) in at least 2 major target jurisdiction(s).</t>
  </si>
  <si>
    <t>Regulatory path of market comparable technologies summarized and analyzed (and potential predicates identified if applicable).</t>
  </si>
  <si>
    <t xml:space="preserve">Preliminary regulatory plan, including product claims, necessary clinical and technical data, and applicable safety and quality standards, in jurisdiction(s) of interest.    </t>
  </si>
  <si>
    <t>Pricing sensitivity analysis and reimbursement plan, including coding, coverage, and payment strategies.</t>
  </si>
  <si>
    <t>Detailed Instructions:</t>
  </si>
  <si>
    <t>Market segmentation analysis, Ideal customer profiles (ICPs) developed and obtainable market calculations.</t>
  </si>
  <si>
    <t>Initial advisory and management team members formed.</t>
  </si>
  <si>
    <t>Familiarization with design control and quality standards and documentation requirements.</t>
  </si>
  <si>
    <t>Preparation and submission of regulatory filing(s) for market approvals.</t>
  </si>
  <si>
    <t xml:space="preserve">-Consortia for Improving Medicine with Innovation and Technology's (CIMIT) – Guidance and Impact Tracking System (GAITS) (https://www.gaits.org/ja/),  </t>
  </si>
  <si>
    <t>-NIH's Technology Readiness Guidelines (https://ncai.nhlbi.nih.gov/ncai/resources/docs/Technology_Readiness_Guidelines%20NCAI%2021June2018.xlsx)</t>
  </si>
  <si>
    <t xml:space="preserve">-Startup Common's Startup Development Phases (https://www.startupcommons.org/startup-development-phases.html) </t>
  </si>
  <si>
    <t>Version 2.0 - May 2025.</t>
  </si>
  <si>
    <r>
      <t>Validate</t>
    </r>
    <r>
      <rPr>
        <b/>
        <sz val="16"/>
        <color rgb="FF7030A0"/>
        <rFont val="Calibri"/>
        <family val="2"/>
      </rPr>
      <t xml:space="preserve"> . </t>
    </r>
  </si>
  <si>
    <r>
      <t xml:space="preserve"> Market Access </t>
    </r>
    <r>
      <rPr>
        <b/>
        <sz val="16"/>
        <color rgb="FF7030A0"/>
        <rFont val="Calibri"/>
        <family val="2"/>
      </rPr>
      <t xml:space="preserve"> .</t>
    </r>
  </si>
  <si>
    <t>Pre Project Checklist Data</t>
  </si>
  <si>
    <r>
      <t xml:space="preserve">The Health Innovation Roadmap is intended to be used a general guide for innovators to assess stage of readiness and plan future progression along product-market fit, business, regulatory and technical domains.   It is meant to capture key milestones most health innovators will need to achieve along the commercialization journey.   Readiness level calculations at the bottom are based on the % of each stage that is completed within a certain domain to provide an general high-level assessment.   The roadmap is not an exhaustive list of all necessary steps a company may need to take.  Each technology type, specific market sector and company will have a unique journey and may have different or additional steps and requirements.   
</t>
    </r>
    <r>
      <rPr>
        <u/>
        <sz val="14"/>
        <color theme="1"/>
        <rFont val="Calibri"/>
        <family val="2"/>
      </rPr>
      <t>Applicants to the AICE program</t>
    </r>
    <r>
      <rPr>
        <sz val="14"/>
        <color theme="1"/>
        <rFont val="Calibri"/>
        <family val="2"/>
      </rPr>
      <t>: The roadmap is a tool used for initial discussion with Alberta Innovates during the AICE program intake process to assess readiness and maximize your chances of success.  Outlined above in purple are the stages that align to the AICE program Validate or Market Access streams and the types of milestones that could be achieved in a project under that stream.  Applicants should perform an honest assessment of their current state and check off only the milestone boxes that they have fully completed to date.  Applicants can indicate which milestones they believe may not be applicable to their situation by striking through the font and indicating why in th</t>
    </r>
    <r>
      <rPr>
        <sz val="14"/>
        <rFont val="Calibri"/>
        <family val="2"/>
      </rPr>
      <t>e notes section.</t>
    </r>
    <r>
      <rPr>
        <sz val="14"/>
        <color theme="1"/>
        <rFont val="Calibri"/>
        <family val="2"/>
      </rPr>
      <t xml:space="preserve">  Applicants should leave any boxes they are not certain about blank.  In order to apply and be successful, Applicants will need to complete all relevant milestones up to the stage where a program stream begins, before applying.  Alberta Innovates will work closely with Applicants to determine which funding stream is most appropriate during the Intake process.  Applicants will be asked to submit an updated version of the roadmap with their full application form and if funded, provide another updated version upon project completion.  It is not expected that all milestones aligned to a program stream will be completed within a project and projects can achieve additional milestones not captured in this roadmap.  Alberta Innovates will amalgamate roadmap results to assess the average journey stage progression in each domain at the program level.  
The roadmap was adapted by Alberta Innovates from the following sources and with extensive feedback from a number of business and regulatory consultants, and our clients:  </t>
    </r>
  </si>
  <si>
    <t>Post Project Checklist Data</t>
  </si>
  <si>
    <r>
      <rPr>
        <b/>
        <u/>
        <sz val="16"/>
        <color rgb="FF0070C0"/>
        <rFont val="Calibri"/>
        <family val="2"/>
      </rPr>
      <t>Instructions:</t>
    </r>
    <r>
      <rPr>
        <b/>
        <sz val="16"/>
        <color theme="1"/>
        <rFont val="Calibri"/>
        <family val="2"/>
      </rPr>
      <t xml:space="preserve"> </t>
    </r>
    <r>
      <rPr>
        <i/>
        <sz val="16"/>
        <color theme="1"/>
        <rFont val="Calibri"/>
        <family val="2"/>
      </rPr>
      <t xml:space="preserve">Open in desktop view (not a browser). Check off milestones currently </t>
    </r>
    <r>
      <rPr>
        <b/>
        <i/>
        <sz val="16"/>
        <color theme="1"/>
        <rFont val="Calibri"/>
        <family val="2"/>
      </rPr>
      <t>completed</t>
    </r>
    <r>
      <rPr>
        <i/>
        <sz val="16"/>
        <color theme="1"/>
        <rFont val="Calibri"/>
        <family val="2"/>
      </rPr>
      <t xml:space="preserve"> to assess general readiness level in each domain. Strikethrough the font if not applicable to your technology. See more instructions below.</t>
    </r>
  </si>
  <si>
    <t>Date:</t>
  </si>
  <si>
    <t>General Readiness Level</t>
  </si>
  <si>
    <t>General Readiness Levels</t>
  </si>
  <si>
    <t>1.Discovering</t>
  </si>
  <si>
    <t>2. Ideating</t>
  </si>
  <si>
    <t>3. Conceptualizing</t>
  </si>
  <si>
    <t>4. Committing</t>
  </si>
  <si>
    <t>8. Scaling</t>
  </si>
  <si>
    <t>9. Establishing</t>
  </si>
  <si>
    <t>10.0 Leading</t>
  </si>
  <si>
    <t>Project Start</t>
  </si>
  <si>
    <t>Project End</t>
  </si>
  <si>
    <t>5. Validating1</t>
  </si>
  <si>
    <t xml:space="preserve">7. Validating3 </t>
  </si>
  <si>
    <t>6. Validating2</t>
  </si>
  <si>
    <t>Applicant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</si>
</sst>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32" x14ac:knownFonts="1">
    <font>
      <sz val="11"/>
      <color theme="1"/>
      <name val="Aptos Narrow"/>
      <family val="2"/>
      <scheme val="minor"/>
    </font>
    <font>
      <sz val="11"/>
      <color theme="1"/>
      <name val="Aptos Narrow"/>
      <family val="2"/>
      <scheme val="minor"/>
    </font>
    <font>
      <sz val="11"/>
      <color theme="0"/>
      <name val="Aptos Narrow"/>
      <family val="2"/>
      <scheme val="minor"/>
    </font>
    <font>
      <sz val="14"/>
      <color theme="1"/>
      <name val="Calibri"/>
      <family val="2"/>
    </font>
    <font>
      <sz val="11"/>
      <name val="Aptos Narrow"/>
      <family val="2"/>
      <scheme val="minor"/>
    </font>
    <font>
      <sz val="12"/>
      <color theme="1"/>
      <name val="Calibri"/>
      <family val="2"/>
    </font>
    <font>
      <b/>
      <sz val="16"/>
      <color rgb="FFFFFFFF"/>
      <name val="Calibri"/>
      <family val="2"/>
    </font>
    <font>
      <sz val="12"/>
      <color theme="1"/>
      <name val="Aptos Narrow"/>
      <family val="2"/>
      <scheme val="minor"/>
    </font>
    <font>
      <b/>
      <sz val="12"/>
      <color theme="0"/>
      <name val="Aptos Narrow"/>
      <family val="2"/>
      <scheme val="minor"/>
    </font>
    <font>
      <b/>
      <sz val="16"/>
      <name val="Aptos Narrow"/>
      <family val="2"/>
      <scheme val="minor"/>
    </font>
    <font>
      <b/>
      <sz val="16"/>
      <name val="Calibri"/>
      <family val="2"/>
    </font>
    <font>
      <sz val="16"/>
      <color theme="1"/>
      <name val="Calibri"/>
      <family val="2"/>
    </font>
    <font>
      <sz val="16"/>
      <name val="Calibri"/>
      <family val="2"/>
    </font>
    <font>
      <b/>
      <sz val="16"/>
      <color theme="1"/>
      <name val="Calibri"/>
      <family val="2"/>
    </font>
    <font>
      <sz val="16"/>
      <color rgb="FF000000"/>
      <name val="Calibri"/>
      <family val="2"/>
    </font>
    <font>
      <b/>
      <sz val="16"/>
      <color rgb="FF000000"/>
      <name val="Calibri"/>
      <family val="2"/>
    </font>
    <font>
      <sz val="16"/>
      <color theme="1"/>
      <name val="Aptos Narrow"/>
      <family val="2"/>
      <scheme val="minor"/>
    </font>
    <font>
      <b/>
      <sz val="16"/>
      <color theme="0"/>
      <name val="Calibri"/>
      <family val="2"/>
    </font>
    <font>
      <u/>
      <sz val="11"/>
      <color theme="10"/>
      <name val="Aptos Narrow"/>
      <family val="2"/>
      <scheme val="minor"/>
    </font>
    <font>
      <i/>
      <sz val="16"/>
      <color theme="1"/>
      <name val="Calibri"/>
      <family val="2"/>
    </font>
    <font>
      <b/>
      <i/>
      <sz val="16"/>
      <color theme="1"/>
      <name val="Calibri"/>
      <family val="2"/>
    </font>
    <font>
      <b/>
      <u/>
      <sz val="16"/>
      <color theme="1"/>
      <name val="Calibri"/>
      <family val="2"/>
    </font>
    <font>
      <u/>
      <sz val="14"/>
      <color theme="1"/>
      <name val="Calibri"/>
      <family val="2"/>
    </font>
    <font>
      <sz val="14"/>
      <name val="Calibri"/>
      <family val="2"/>
    </font>
    <font>
      <u/>
      <sz val="14"/>
      <color theme="10"/>
      <name val="Aptos Narrow"/>
      <family val="2"/>
      <scheme val="minor"/>
    </font>
    <font>
      <b/>
      <sz val="22"/>
      <name val="Calibri"/>
      <family val="2"/>
    </font>
    <font>
      <sz val="14"/>
      <color theme="1"/>
      <name val="Times New Roman"/>
      <family val="1"/>
    </font>
    <font>
      <b/>
      <sz val="16"/>
      <color rgb="FF7030A0"/>
      <name val="Calibri"/>
      <family val="2"/>
    </font>
    <font>
      <b/>
      <u/>
      <sz val="16"/>
      <color rgb="FF0070C0"/>
      <name val="Calibri"/>
      <family val="2"/>
    </font>
    <font>
      <b/>
      <sz val="12"/>
      <color theme="1"/>
      <name val="Aptos Narrow"/>
      <family val="2"/>
      <scheme val="minor"/>
    </font>
    <font>
      <b/>
      <sz val="12"/>
      <color rgb="FFFFFFFF"/>
      <name val="Aptos Narrow"/>
      <family val="2"/>
      <scheme val="minor"/>
    </font>
    <font>
      <b/>
      <sz val="12"/>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595959"/>
        <bgColor indexed="64"/>
      </patternFill>
    </fill>
    <fill>
      <patternFill patternType="solid">
        <fgColor theme="1" tint="0.34998626667073579"/>
        <bgColor indexed="64"/>
      </patternFill>
    </fill>
    <fill>
      <patternFill patternType="solid">
        <fgColor rgb="FF0070C0"/>
        <bgColor indexed="64"/>
      </patternFill>
    </fill>
    <fill>
      <patternFill patternType="solid">
        <fgColor rgb="FF00B050"/>
        <bgColor indexed="64"/>
      </patternFill>
    </fill>
    <fill>
      <patternFill patternType="solid">
        <fgColor rgb="FF00B0F0"/>
        <bgColor indexed="64"/>
      </patternFill>
    </fill>
    <fill>
      <patternFill patternType="solid">
        <fgColor rgb="FF82BE41"/>
        <bgColor indexed="64"/>
      </patternFill>
    </fill>
    <fill>
      <patternFill patternType="solid">
        <fgColor rgb="FF7030A0"/>
        <bgColor indexed="64"/>
      </patternFill>
    </fill>
    <fill>
      <patternFill patternType="solid">
        <fgColor rgb="FFD9EFFF"/>
        <bgColor indexed="64"/>
      </patternFill>
    </fill>
    <fill>
      <patternFill patternType="solid">
        <fgColor rgb="FFCDFFE4"/>
        <bgColor indexed="64"/>
      </patternFill>
    </fill>
    <fill>
      <patternFill patternType="solid">
        <fgColor rgb="FFE1F7FF"/>
        <bgColor indexed="64"/>
      </patternFill>
    </fill>
    <fill>
      <patternFill patternType="solid">
        <fgColor rgb="FFECF5E3"/>
        <bgColor indexed="64"/>
      </patternFill>
    </fill>
    <fill>
      <patternFill patternType="solid">
        <fgColor theme="1" tint="0.499984740745262"/>
        <bgColor indexed="64"/>
      </patternFill>
    </fill>
    <fill>
      <patternFill patternType="solid">
        <fgColor rgb="FF92D050"/>
        <bgColor indexed="64"/>
      </patternFill>
    </fill>
  </fills>
  <borders count="8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hair">
        <color auto="1"/>
      </bottom>
      <diagonal/>
    </border>
    <border>
      <left style="medium">
        <color indexed="64"/>
      </left>
      <right style="medium">
        <color indexed="64"/>
      </right>
      <top style="hair">
        <color indexed="64"/>
      </top>
      <bottom/>
      <diagonal/>
    </border>
    <border>
      <left/>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ck">
        <color rgb="FF7030A0"/>
      </top>
      <bottom/>
      <diagonal/>
    </border>
    <border>
      <left/>
      <right style="medium">
        <color indexed="64"/>
      </right>
      <top style="thick">
        <color rgb="FF7030A0"/>
      </top>
      <bottom/>
      <diagonal/>
    </border>
    <border>
      <left style="medium">
        <color indexed="64"/>
      </left>
      <right/>
      <top style="thick">
        <color rgb="FF7030A0"/>
      </top>
      <bottom/>
      <diagonal/>
    </border>
    <border>
      <left/>
      <right style="thick">
        <color rgb="FF7030A0"/>
      </right>
      <top style="thick">
        <color rgb="FF7030A0"/>
      </top>
      <bottom/>
      <diagonal/>
    </border>
    <border>
      <left/>
      <right style="thick">
        <color rgb="FF7030A0"/>
      </right>
      <top/>
      <bottom/>
      <diagonal/>
    </border>
    <border>
      <left/>
      <right style="thick">
        <color rgb="FF7030A0"/>
      </right>
      <top/>
      <bottom style="hair">
        <color indexed="64"/>
      </bottom>
      <diagonal/>
    </border>
    <border>
      <left/>
      <right/>
      <top/>
      <bottom style="thick">
        <color rgb="FF7030A0"/>
      </bottom>
      <diagonal/>
    </border>
    <border>
      <left style="medium">
        <color indexed="64"/>
      </left>
      <right/>
      <top/>
      <bottom style="thick">
        <color rgb="FF7030A0"/>
      </bottom>
      <diagonal/>
    </border>
    <border>
      <left/>
      <right style="medium">
        <color indexed="64"/>
      </right>
      <top/>
      <bottom style="thick">
        <color rgb="FF7030A0"/>
      </bottom>
      <diagonal/>
    </border>
    <border>
      <left/>
      <right style="thick">
        <color rgb="FF7030A0"/>
      </right>
      <top/>
      <bottom style="thick">
        <color rgb="FF7030A0"/>
      </bottom>
      <diagonal/>
    </border>
    <border>
      <left style="medium">
        <color theme="1"/>
      </left>
      <right/>
      <top/>
      <bottom style="thick">
        <color rgb="FF7030A0"/>
      </bottom>
      <diagonal/>
    </border>
    <border>
      <left/>
      <right style="medium">
        <color theme="1"/>
      </right>
      <top/>
      <bottom style="thick">
        <color rgb="FF7030A0"/>
      </bottom>
      <diagonal/>
    </border>
    <border>
      <left/>
      <right style="medium">
        <color indexed="64"/>
      </right>
      <top style="hair">
        <color theme="1"/>
      </top>
      <bottom/>
      <diagonal/>
    </border>
    <border>
      <left style="medium">
        <color indexed="64"/>
      </left>
      <right/>
      <top style="hair">
        <color theme="1"/>
      </top>
      <bottom/>
      <diagonal/>
    </border>
    <border>
      <left/>
      <right/>
      <top style="hair">
        <color theme="1"/>
      </top>
      <bottom/>
      <diagonal/>
    </border>
    <border>
      <left style="medium">
        <color theme="1"/>
      </left>
      <right style="medium">
        <color indexed="64"/>
      </right>
      <top style="hair">
        <color theme="1"/>
      </top>
      <bottom/>
      <diagonal/>
    </border>
    <border>
      <left style="medium">
        <color theme="1"/>
      </left>
      <right style="medium">
        <color indexed="64"/>
      </right>
      <top/>
      <bottom/>
      <diagonal/>
    </border>
    <border>
      <left style="medium">
        <color theme="1"/>
      </left>
      <right style="medium">
        <color indexed="64"/>
      </right>
      <top/>
      <bottom style="hair">
        <color indexed="64"/>
      </bottom>
      <diagonal/>
    </border>
    <border>
      <left style="medium">
        <color theme="1"/>
      </left>
      <right style="medium">
        <color indexed="64"/>
      </right>
      <top style="hair">
        <color indexed="64"/>
      </top>
      <bottom/>
      <diagonal/>
    </border>
    <border>
      <left style="medium">
        <color theme="1"/>
      </left>
      <right style="medium">
        <color indexed="64"/>
      </right>
      <top/>
      <bottom style="thick">
        <color rgb="FF7030A0"/>
      </bottom>
      <diagonal/>
    </border>
    <border>
      <left style="medium">
        <color theme="1"/>
      </left>
      <right/>
      <top style="hair">
        <color theme="1"/>
      </top>
      <bottom/>
      <diagonal/>
    </border>
    <border>
      <left style="medium">
        <color theme="1"/>
      </left>
      <right/>
      <top/>
      <bottom/>
      <diagonal/>
    </border>
    <border>
      <left/>
      <right style="medium">
        <color theme="1"/>
      </right>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theme="1"/>
      </right>
      <top style="hair">
        <color theme="1"/>
      </top>
      <bottom/>
      <diagonal/>
    </border>
    <border>
      <left style="thin">
        <color indexed="64"/>
      </left>
      <right style="thin">
        <color indexed="64"/>
      </right>
      <top/>
      <bottom/>
      <diagonal/>
    </border>
    <border>
      <left style="medium">
        <color theme="1"/>
      </left>
      <right style="medium">
        <color indexed="64"/>
      </right>
      <top/>
      <bottom style="hair">
        <color theme="1"/>
      </bottom>
      <diagonal/>
    </border>
    <border>
      <left style="thin">
        <color indexed="64"/>
      </left>
      <right/>
      <top style="thin">
        <color indexed="64"/>
      </top>
      <bottom/>
      <diagonal/>
    </border>
    <border>
      <left style="thin">
        <color indexed="64"/>
      </left>
      <right/>
      <top/>
      <bottom/>
      <diagonal/>
    </border>
    <border>
      <left style="medium">
        <color theme="1"/>
      </left>
      <right style="medium">
        <color indexed="64"/>
      </right>
      <top style="thick">
        <color rgb="FF7030A0"/>
      </top>
      <bottom/>
      <diagonal/>
    </border>
    <border>
      <left style="medium">
        <color indexed="64"/>
      </left>
      <right style="medium">
        <color indexed="64"/>
      </right>
      <top style="thick">
        <color rgb="FF7030A0"/>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294">
    <xf numFmtId="0" fontId="0" fillId="0" borderId="0" xfId="0"/>
    <xf numFmtId="0" fontId="7" fillId="0" borderId="0" xfId="0" applyFont="1"/>
    <xf numFmtId="0" fontId="5" fillId="0" borderId="0" xfId="0" applyFont="1"/>
    <xf numFmtId="9" fontId="4" fillId="0" borderId="40" xfId="0" applyNumberFormat="1" applyFont="1" applyBorder="1" applyAlignment="1" applyProtection="1">
      <alignment horizontal="center" vertical="center"/>
      <protection locked="0"/>
    </xf>
    <xf numFmtId="9" fontId="4" fillId="0" borderId="41" xfId="0" applyNumberFormat="1" applyFont="1" applyBorder="1" applyAlignment="1" applyProtection="1">
      <alignment horizontal="center" vertical="center"/>
      <protection locked="0"/>
    </xf>
    <xf numFmtId="0" fontId="9" fillId="0" borderId="8" xfId="0" applyFont="1" applyBorder="1" applyAlignment="1">
      <alignment horizontal="center" vertical="center"/>
    </xf>
    <xf numFmtId="9" fontId="4" fillId="0" borderId="51" xfId="0" applyNumberFormat="1" applyFont="1" applyBorder="1" applyAlignment="1" applyProtection="1">
      <alignment horizontal="center" vertical="center"/>
      <protection locked="0"/>
    </xf>
    <xf numFmtId="0" fontId="0" fillId="2" borderId="0" xfId="0" applyFill="1"/>
    <xf numFmtId="0" fontId="2" fillId="2" borderId="0" xfId="0" applyFont="1" applyFill="1" applyProtection="1">
      <protection locked="0"/>
    </xf>
    <xf numFmtId="9" fontId="2" fillId="2" borderId="0" xfId="0" applyNumberFormat="1" applyFont="1" applyFill="1" applyProtection="1">
      <protection locked="0"/>
    </xf>
    <xf numFmtId="164" fontId="5" fillId="10"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4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0" xfId="0" applyNumberFormat="1" applyFont="1" applyFill="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66"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5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46"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0" borderId="7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46"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6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4" xfId="0" applyNumberFormat="1" applyFont="1" applyFill="1" applyBorder="1" applyAlignment="1" applyProtection="1">
      <alignment horizontal="center" vertical="center" wrapText="1"/>
      <protection locked="0" hidden="1"/>
    </xf>
    <xf numFmtId="164" fontId="5" fillId="12" borderId="7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73"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73" xfId="0" applyNumberFormat="1" applyFont="1" applyFill="1" applyBorder="1" applyAlignment="1" applyProtection="1">
      <alignment horizontal="center" vertical="center" wrapText="1"/>
      <protection locked="0" hidden="1"/>
    </xf>
    <xf numFmtId="164" fontId="5" fillId="12" borderId="5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4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2" borderId="7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46"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6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4" xfId="0" applyNumberFormat="1" applyFont="1" applyFill="1" applyBorder="1" applyAlignment="1" applyProtection="1">
      <alignment horizontal="center" vertical="center" wrapText="1"/>
      <protection locked="0" hidden="1"/>
    </xf>
    <xf numFmtId="164" fontId="5" fillId="13" borderId="5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0" xfId="0" applyNumberFormat="1" applyFont="1" applyFill="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5" fillId="13" borderId="75"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0" fontId="5" fillId="2" borderId="0" xfId="0" applyFont="1" applyFill="1"/>
    <xf numFmtId="0" fontId="5" fillId="2" borderId="49" xfId="0" applyFont="1" applyFill="1" applyBorder="1"/>
    <xf numFmtId="0" fontId="5" fillId="13" borderId="4" xfId="0" applyFont="1" applyFill="1" applyBorder="1"/>
    <xf numFmtId="0" fontId="5" fillId="13" borderId="0" xfId="0" applyFont="1" applyFill="1"/>
    <xf numFmtId="0" fontId="11" fillId="2" borderId="0" xfId="0" applyFont="1" applyFill="1" applyAlignment="1">
      <alignment vertical="center" wrapText="1"/>
    </xf>
    <xf numFmtId="0" fontId="11" fillId="10" borderId="49" xfId="0" applyFont="1" applyFill="1" applyBorder="1" applyAlignment="1">
      <alignment horizontal="left" vertical="center" wrapText="1"/>
    </xf>
    <xf numFmtId="0" fontId="11" fillId="10" borderId="44" xfId="0" applyFont="1" applyFill="1" applyBorder="1" applyAlignment="1">
      <alignment vertical="center" wrapText="1"/>
    </xf>
    <xf numFmtId="0" fontId="11" fillId="10" borderId="0" xfId="0" applyFont="1" applyFill="1" applyAlignment="1">
      <alignment vertical="center" wrapText="1"/>
    </xf>
    <xf numFmtId="0" fontId="11" fillId="10" borderId="64" xfId="0" applyFont="1" applyFill="1" applyBorder="1" applyAlignment="1">
      <alignment vertical="center" wrapText="1"/>
    </xf>
    <xf numFmtId="0" fontId="11" fillId="10" borderId="47" xfId="0" applyFont="1" applyFill="1" applyBorder="1" applyAlignment="1">
      <alignment vertical="center" wrapText="1"/>
    </xf>
    <xf numFmtId="0" fontId="11" fillId="10" borderId="52" xfId="0" applyFont="1" applyFill="1" applyBorder="1" applyAlignment="1">
      <alignment vertical="center" wrapText="1"/>
    </xf>
    <xf numFmtId="0" fontId="11" fillId="10" borderId="9" xfId="0" applyFont="1" applyFill="1" applyBorder="1" applyAlignment="1">
      <alignment vertical="center" wrapText="1"/>
    </xf>
    <xf numFmtId="0" fontId="11" fillId="10" borderId="42" xfId="0" applyFont="1" applyFill="1" applyBorder="1" applyAlignment="1">
      <alignment vertical="center" wrapText="1"/>
    </xf>
    <xf numFmtId="0" fontId="11" fillId="10" borderId="58" xfId="0" applyFont="1" applyFill="1" applyBorder="1" applyAlignment="1">
      <alignment vertical="center" wrapText="1"/>
    </xf>
    <xf numFmtId="0" fontId="11" fillId="10" borderId="48" xfId="0" applyFont="1" applyFill="1" applyBorder="1" applyAlignment="1">
      <alignment vertical="center" wrapText="1"/>
    </xf>
    <xf numFmtId="0" fontId="11" fillId="10" borderId="60" xfId="0" applyFont="1" applyFill="1" applyBorder="1" applyAlignment="1">
      <alignment vertical="center" wrapText="1"/>
    </xf>
    <xf numFmtId="0" fontId="11" fillId="10" borderId="76" xfId="0" applyFont="1" applyFill="1" applyBorder="1" applyAlignment="1">
      <alignment vertical="center" wrapText="1"/>
    </xf>
    <xf numFmtId="0" fontId="11" fillId="2" borderId="49" xfId="0" applyFont="1" applyFill="1" applyBorder="1" applyAlignment="1">
      <alignment vertical="center" wrapText="1"/>
    </xf>
    <xf numFmtId="0" fontId="11" fillId="0" borderId="0" xfId="0" applyFont="1" applyAlignment="1">
      <alignment vertical="center" wrapText="1"/>
    </xf>
    <xf numFmtId="0" fontId="11" fillId="2" borderId="0" xfId="0" applyFont="1" applyFill="1"/>
    <xf numFmtId="0" fontId="11" fillId="11" borderId="49" xfId="0" applyFont="1" applyFill="1" applyBorder="1" applyAlignment="1">
      <alignment horizontal="left" vertical="center" wrapText="1"/>
    </xf>
    <xf numFmtId="0" fontId="11" fillId="11" borderId="44" xfId="0" applyFont="1" applyFill="1" applyBorder="1" applyAlignment="1">
      <alignment vertical="center" wrapText="1"/>
    </xf>
    <xf numFmtId="0" fontId="11" fillId="11" borderId="0" xfId="0" applyFont="1" applyFill="1" applyAlignment="1">
      <alignment vertical="center" wrapText="1"/>
    </xf>
    <xf numFmtId="0" fontId="11" fillId="11" borderId="64" xfId="0" applyFont="1" applyFill="1" applyBorder="1" applyAlignment="1">
      <alignment vertical="center" wrapText="1"/>
    </xf>
    <xf numFmtId="0" fontId="11" fillId="11" borderId="42" xfId="0" applyFont="1" applyFill="1" applyBorder="1" applyAlignment="1">
      <alignment vertical="center" wrapText="1"/>
    </xf>
    <xf numFmtId="0" fontId="11" fillId="11" borderId="58" xfId="0" applyFont="1" applyFill="1" applyBorder="1" applyAlignment="1">
      <alignment vertical="center" wrapText="1"/>
    </xf>
    <xf numFmtId="0" fontId="11" fillId="11" borderId="52" xfId="0" applyFont="1" applyFill="1" applyBorder="1" applyAlignment="1">
      <alignment vertical="center" wrapText="1"/>
    </xf>
    <xf numFmtId="0" fontId="11" fillId="11" borderId="9" xfId="0" applyFont="1" applyFill="1" applyBorder="1" applyAlignment="1">
      <alignment vertical="center" wrapText="1"/>
    </xf>
    <xf numFmtId="0" fontId="11" fillId="11" borderId="77" xfId="0" applyFont="1" applyFill="1" applyBorder="1" applyAlignment="1">
      <alignment horizontal="left" vertical="center"/>
    </xf>
    <xf numFmtId="0" fontId="11" fillId="2" borderId="49" xfId="0" applyFont="1" applyFill="1" applyBorder="1"/>
    <xf numFmtId="0" fontId="11" fillId="0" borderId="0" xfId="0" applyFont="1"/>
    <xf numFmtId="0" fontId="11" fillId="13" borderId="50" xfId="0" applyFont="1" applyFill="1" applyBorder="1" applyAlignment="1">
      <alignment horizontal="left" vertical="center" wrapText="1"/>
    </xf>
    <xf numFmtId="0" fontId="11" fillId="13" borderId="48" xfId="0" applyFont="1" applyFill="1" applyBorder="1" applyAlignment="1">
      <alignment vertical="center" wrapText="1"/>
    </xf>
    <xf numFmtId="0" fontId="11" fillId="13" borderId="9" xfId="0" applyFont="1" applyFill="1" applyBorder="1" applyAlignment="1">
      <alignment vertical="center" wrapText="1"/>
    </xf>
    <xf numFmtId="0" fontId="11" fillId="13" borderId="64" xfId="0" applyFont="1" applyFill="1" applyBorder="1" applyAlignment="1">
      <alignment vertical="center" wrapText="1"/>
    </xf>
    <xf numFmtId="0" fontId="11" fillId="13" borderId="78" xfId="0" applyFont="1" applyFill="1" applyBorder="1" applyAlignment="1">
      <alignment vertical="center" wrapText="1"/>
    </xf>
    <xf numFmtId="0" fontId="11" fillId="13" borderId="74" xfId="0" applyFont="1" applyFill="1" applyBorder="1" applyAlignment="1">
      <alignment vertical="center" wrapText="1"/>
    </xf>
    <xf numFmtId="0" fontId="11" fillId="13" borderId="55" xfId="0" applyFont="1" applyFill="1" applyBorder="1" applyAlignment="1">
      <alignment vertical="center" wrapText="1"/>
    </xf>
    <xf numFmtId="0" fontId="11" fillId="13" borderId="56" xfId="0" applyFont="1" applyFill="1" applyBorder="1" applyAlignment="1">
      <alignment vertical="center" wrapText="1"/>
    </xf>
    <xf numFmtId="0" fontId="11" fillId="13" borderId="56" xfId="0" applyFont="1" applyFill="1" applyBorder="1"/>
    <xf numFmtId="0" fontId="11" fillId="13" borderId="76" xfId="0" applyFont="1" applyFill="1" applyBorder="1" applyAlignment="1">
      <alignment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12" borderId="9" xfId="0" applyFont="1" applyFill="1" applyBorder="1" applyAlignment="1" applyProtection="1">
      <alignment vertical="center" wrapText="1"/>
      <protection locked="0" hidden="1"/>
    </xf>
    <xf numFmtId="0" fontId="11" fillId="12" borderId="49" xfId="0" applyFont="1" applyFill="1" applyBorder="1" applyAlignment="1">
      <alignment vertical="center" wrapText="1"/>
    </xf>
    <xf numFmtId="0" fontId="12" fillId="12" borderId="48" xfId="0" applyFont="1" applyFill="1" applyBorder="1" applyAlignment="1" applyProtection="1">
      <alignment vertical="center" wrapText="1"/>
      <protection hidden="1"/>
    </xf>
    <xf numFmtId="0" fontId="12" fillId="12" borderId="0" xfId="0" applyFont="1" applyFill="1" applyAlignment="1" applyProtection="1">
      <alignment vertical="center" wrapText="1"/>
      <protection locked="0" hidden="1"/>
    </xf>
    <xf numFmtId="0" fontId="12" fillId="12" borderId="0" xfId="0" applyFont="1" applyFill="1" applyAlignment="1" applyProtection="1">
      <alignment vertical="center" wrapText="1"/>
      <protection hidden="1"/>
    </xf>
    <xf numFmtId="0" fontId="12" fillId="12" borderId="64" xfId="0" applyFont="1" applyFill="1" applyBorder="1" applyAlignment="1" applyProtection="1">
      <alignment vertical="center" wrapText="1"/>
      <protection hidden="1"/>
    </xf>
    <xf numFmtId="0" fontId="12" fillId="12" borderId="9" xfId="0" applyFont="1" applyFill="1" applyBorder="1" applyAlignment="1" applyProtection="1">
      <alignment vertical="center" wrapText="1"/>
      <protection hidden="1"/>
    </xf>
    <xf numFmtId="0" fontId="12" fillId="12" borderId="53" xfId="0" applyFont="1" applyFill="1" applyBorder="1" applyAlignment="1" applyProtection="1">
      <alignment vertical="center" wrapText="1"/>
      <protection hidden="1"/>
    </xf>
    <xf numFmtId="0" fontId="12" fillId="12" borderId="47" xfId="0" applyFont="1" applyFill="1" applyBorder="1" applyAlignment="1" applyProtection="1">
      <alignment vertical="center" wrapText="1"/>
      <protection locked="0" hidden="1"/>
    </xf>
    <xf numFmtId="0" fontId="12" fillId="12" borderId="53" xfId="0" applyFont="1" applyFill="1" applyBorder="1" applyAlignment="1" applyProtection="1">
      <alignment vertical="center" wrapText="1"/>
      <protection locked="0" hidden="1"/>
    </xf>
    <xf numFmtId="0" fontId="12" fillId="12" borderId="47" xfId="0" applyFont="1" applyFill="1" applyBorder="1" applyAlignment="1" applyProtection="1">
      <alignment vertical="center" wrapText="1"/>
      <protection hidden="1"/>
    </xf>
    <xf numFmtId="0" fontId="12" fillId="12" borderId="60" xfId="0" applyFont="1" applyFill="1" applyBorder="1" applyAlignment="1" applyProtection="1">
      <alignment vertical="center" wrapText="1"/>
      <protection hidden="1"/>
    </xf>
    <xf numFmtId="0" fontId="12" fillId="12" borderId="76" xfId="0" applyFont="1" applyFill="1" applyBorder="1" applyAlignment="1" applyProtection="1">
      <alignment vertical="center" wrapText="1"/>
      <protection locked="0" hidden="1"/>
    </xf>
    <xf numFmtId="0" fontId="11" fillId="12" borderId="63" xfId="0" applyFont="1" applyFill="1" applyBorder="1" applyAlignment="1">
      <alignment vertical="center" wrapText="1"/>
    </xf>
    <xf numFmtId="0" fontId="16" fillId="2" borderId="0" xfId="0" applyFont="1" applyFill="1"/>
    <xf numFmtId="0" fontId="16" fillId="0" borderId="0" xfId="0" applyFont="1"/>
    <xf numFmtId="0" fontId="6" fillId="14" borderId="1"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21" fillId="2" borderId="0" xfId="0" applyFont="1" applyFill="1"/>
    <xf numFmtId="0" fontId="11" fillId="0" borderId="0" xfId="0" applyFont="1" applyAlignment="1">
      <alignment horizontal="left"/>
    </xf>
    <xf numFmtId="0" fontId="11" fillId="0" borderId="0" xfId="0" applyFont="1" applyAlignment="1">
      <alignment horizontal="left" vertical="center" wrapText="1"/>
    </xf>
    <xf numFmtId="0" fontId="11" fillId="2" borderId="0" xfId="0" applyFont="1" applyFill="1" applyAlignment="1">
      <alignment horizontal="left"/>
    </xf>
    <xf numFmtId="0" fontId="24" fillId="2" borderId="0" xfId="2" quotePrefix="1" applyFont="1" applyFill="1" applyAlignment="1">
      <alignment horizontal="left"/>
    </xf>
    <xf numFmtId="0" fontId="10" fillId="2" borderId="0" xfId="0" applyFont="1" applyFill="1" applyAlignment="1">
      <alignment horizontal="right" vertical="center"/>
    </xf>
    <xf numFmtId="0" fontId="3" fillId="2" borderId="0" xfId="0" applyFont="1" applyFill="1" applyAlignment="1">
      <alignment horizontal="left"/>
    </xf>
    <xf numFmtId="0" fontId="26" fillId="2" borderId="0" xfId="0" applyFont="1" applyFill="1"/>
    <xf numFmtId="0" fontId="8" fillId="5" borderId="14" xfId="0" applyFont="1" applyFill="1" applyBorder="1" applyAlignment="1">
      <alignment horizontal="center" vertical="center" wrapText="1"/>
    </xf>
    <xf numFmtId="0" fontId="8" fillId="6" borderId="14" xfId="0" applyFont="1" applyFill="1" applyBorder="1" applyAlignment="1">
      <alignment horizontal="center" vertical="center"/>
    </xf>
    <xf numFmtId="0" fontId="8" fillId="7" borderId="14" xfId="0" applyFont="1" applyFill="1" applyBorder="1" applyAlignment="1">
      <alignment horizontal="center" vertical="center"/>
    </xf>
    <xf numFmtId="0" fontId="8" fillId="15" borderId="14" xfId="0" applyFont="1" applyFill="1" applyBorder="1" applyAlignment="1">
      <alignment horizontal="center" vertical="center"/>
    </xf>
    <xf numFmtId="0" fontId="25" fillId="2" borderId="0" xfId="0" applyFont="1" applyFill="1"/>
    <xf numFmtId="0" fontId="5" fillId="10" borderId="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 fillId="10" borderId="45" xfId="0" applyFont="1" applyFill="1" applyBorder="1" applyProtection="1">
      <protection locked="0"/>
    </xf>
    <xf numFmtId="0" fontId="5" fillId="10" borderId="0" xfId="0" applyFont="1" applyFill="1" applyAlignment="1" applyProtection="1">
      <alignment vertical="center"/>
      <protection locked="0"/>
    </xf>
    <xf numFmtId="0" fontId="5" fillId="10" borderId="0" xfId="0" applyFont="1" applyFill="1" applyProtection="1">
      <protection locked="0"/>
    </xf>
    <xf numFmtId="0" fontId="5" fillId="10" borderId="45" xfId="0" applyFont="1" applyFill="1" applyBorder="1" applyAlignment="1" applyProtection="1">
      <alignment vertical="center"/>
      <protection locked="0"/>
    </xf>
    <xf numFmtId="0" fontId="5" fillId="10" borderId="58" xfId="0" applyFont="1" applyFill="1" applyBorder="1" applyProtection="1">
      <protection locked="0"/>
    </xf>
    <xf numFmtId="0" fontId="5" fillId="11" borderId="10"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5" fillId="11" borderId="46"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4"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65"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45"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54"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45" xfId="0" applyFont="1" applyFill="1" applyBorder="1" applyAlignment="1" applyProtection="1">
      <alignment vertical="center"/>
      <protection locked="0" hidden="1"/>
    </xf>
    <xf numFmtId="0" fontId="5" fillId="11" borderId="59" xfId="0" applyFont="1" applyFill="1" applyBorder="1" applyProtection="1">
      <protection locked="0" hidden="1"/>
    </xf>
    <xf numFmtId="0" fontId="5" fillId="11" borderId="59"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1" borderId="75"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164" fontId="5" fillId="12"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0" fontId="5" fillId="12" borderId="4" xfId="0" applyFont="1" applyFill="1" applyBorder="1" applyProtection="1">
      <protection locked="0" hidden="1"/>
    </xf>
    <xf numFmtId="0" fontId="5" fillId="12" borderId="62" xfId="0" applyFont="1" applyFill="1" applyBorder="1" applyProtection="1">
      <protection locked="0" hidden="1"/>
    </xf>
    <xf numFmtId="0" fontId="5" fillId="12" borderId="0" xfId="0" applyFont="1" applyFill="1" applyProtection="1">
      <protection locked="0" hidden="1"/>
    </xf>
    <xf numFmtId="0" fontId="5" fillId="12" borderId="45" xfId="0" applyFont="1" applyFill="1" applyBorder="1" applyProtection="1">
      <protection locked="0" hidden="1"/>
    </xf>
    <xf numFmtId="0" fontId="5" fillId="12" borderId="59" xfId="0" applyFont="1" applyFill="1" applyBorder="1" applyProtection="1">
      <protection locked="0" hidden="1"/>
    </xf>
    <xf numFmtId="0" fontId="5" fillId="10" borderId="4"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5" fillId="10" borderId="45" xfId="0" applyFont="1" applyFill="1" applyBorder="1" applyProtection="1">
      <protection locked="0" hidden="1"/>
    </xf>
    <xf numFmtId="0" fontId="5" fillId="10" borderId="0" xfId="0" applyFont="1" applyFill="1" applyAlignment="1" applyProtection="1">
      <alignment vertical="center"/>
      <protection locked="0" hidden="1"/>
    </xf>
    <xf numFmtId="0" fontId="5" fillId="10" borderId="0" xfId="0" applyFont="1" applyFill="1" applyProtection="1">
      <protection locked="0" hidden="1"/>
    </xf>
    <xf numFmtId="0" fontId="5" fillId="10" borderId="45" xfId="0" applyFont="1" applyFill="1" applyBorder="1" applyAlignment="1" applyProtection="1">
      <alignment vertical="center"/>
      <protection locked="0" hidden="1"/>
    </xf>
    <xf numFmtId="0" fontId="5" fillId="10" borderId="58" xfId="0" applyFont="1" applyFill="1" applyBorder="1" applyProtection="1">
      <protection locked="0" hidden="1"/>
    </xf>
    <xf numFmtId="0" fontId="5" fillId="12" borderId="4" xfId="0" applyFont="1" applyFill="1" applyBorder="1" applyProtection="1">
      <protection locked="0"/>
    </xf>
    <xf numFmtId="0" fontId="5" fillId="12" borderId="62" xfId="0" applyFont="1" applyFill="1" applyBorder="1" applyProtection="1">
      <protection locked="0"/>
    </xf>
    <xf numFmtId="0" fontId="5" fillId="12" borderId="0" xfId="0" applyFont="1" applyFill="1" applyProtection="1">
      <protection locked="0"/>
    </xf>
    <xf numFmtId="0" fontId="5" fillId="12" borderId="45" xfId="0" applyFont="1" applyFill="1" applyBorder="1" applyProtection="1">
      <protection locked="0"/>
    </xf>
    <xf numFmtId="0" fontId="5" fillId="12" borderId="59" xfId="0" applyFont="1" applyFill="1" applyBorder="1" applyProtection="1">
      <protection locked="0"/>
    </xf>
    <xf numFmtId="0" fontId="0" fillId="2" borderId="7" xfId="0" applyFill="1" applyBorder="1"/>
    <xf numFmtId="0" fontId="11" fillId="2" borderId="5" xfId="0" applyFont="1" applyFill="1" applyBorder="1" applyAlignment="1">
      <alignment horizontal="left" vertical="top"/>
    </xf>
    <xf numFmtId="0" fontId="3" fillId="0" borderId="0" xfId="0" applyFont="1" applyAlignment="1">
      <alignment horizontal="left" vertical="top" wrapText="1"/>
    </xf>
    <xf numFmtId="0" fontId="6" fillId="8" borderId="1"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11" fillId="13" borderId="4" xfId="0" applyFont="1" applyFill="1" applyBorder="1" applyAlignment="1">
      <alignment horizontal="center" vertical="center" wrapText="1"/>
    </xf>
    <xf numFmtId="0" fontId="11" fillId="13" borderId="74"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80"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1" fillId="13" borderId="45" xfId="0" applyFont="1" applyFill="1" applyBorder="1" applyAlignment="1">
      <alignment horizontal="center" vertical="center" wrapText="1"/>
    </xf>
    <xf numFmtId="0" fontId="11" fillId="13" borderId="57" xfId="0" applyFont="1" applyFill="1" applyBorder="1" applyAlignment="1">
      <alignment horizontal="center" vertical="center" wrapText="1"/>
    </xf>
    <xf numFmtId="0" fontId="10" fillId="2" borderId="70" xfId="0" applyFont="1" applyFill="1" applyBorder="1" applyAlignment="1">
      <alignment horizontal="center" vertical="center" wrapText="1"/>
    </xf>
    <xf numFmtId="0" fontId="10" fillId="2" borderId="6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7" fillId="2" borderId="0" xfId="0" applyFont="1" applyFill="1" applyAlignment="1">
      <alignment horizontal="center" vertical="center" textRotation="90" wrapText="1"/>
    </xf>
    <xf numFmtId="0" fontId="17" fillId="9" borderId="0" xfId="0" applyFont="1" applyFill="1" applyAlignment="1">
      <alignment horizontal="center" vertical="top" textRotation="90" wrapText="1"/>
    </xf>
    <xf numFmtId="0" fontId="17" fillId="9" borderId="81" xfId="0" applyFont="1" applyFill="1" applyBorder="1" applyAlignment="1">
      <alignment horizontal="center" vertical="top" textRotation="90" wrapText="1"/>
    </xf>
    <xf numFmtId="0" fontId="17" fillId="9" borderId="82" xfId="0" applyFont="1" applyFill="1" applyBorder="1" applyAlignment="1">
      <alignment horizontal="center" vertical="top" textRotation="90" wrapText="1"/>
    </xf>
    <xf numFmtId="0" fontId="17" fillId="9" borderId="19" xfId="0" applyFont="1" applyFill="1" applyBorder="1" applyAlignment="1">
      <alignment horizontal="center" vertical="top" textRotation="90" wrapText="1"/>
    </xf>
    <xf numFmtId="0" fontId="11" fillId="13" borderId="9"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2" fillId="2" borderId="68"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14" borderId="38" xfId="0" applyFont="1" applyFill="1" applyBorder="1" applyAlignment="1">
      <alignment horizontal="center" vertical="center" textRotation="90" wrapText="1"/>
    </xf>
    <xf numFmtId="0" fontId="6" fillId="14" borderId="79" xfId="0" applyFont="1" applyFill="1" applyBorder="1" applyAlignment="1">
      <alignment horizontal="center" vertical="center" textRotation="90" wrapText="1"/>
    </xf>
    <xf numFmtId="0" fontId="6" fillId="14" borderId="15" xfId="0" applyFont="1" applyFill="1" applyBorder="1" applyAlignment="1">
      <alignment horizontal="center" vertical="center" textRotation="90" wrapText="1"/>
    </xf>
    <xf numFmtId="0" fontId="10" fillId="2" borderId="7"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1" fillId="13" borderId="59" xfId="0" applyFont="1" applyFill="1" applyBorder="1" applyAlignment="1">
      <alignment horizontal="center" vertical="center" wrapText="1"/>
    </xf>
    <xf numFmtId="0" fontId="11" fillId="13" borderId="61" xfId="0" applyFont="1" applyFill="1" applyBorder="1" applyAlignment="1">
      <alignment horizontal="center" vertical="center" wrapText="1"/>
    </xf>
    <xf numFmtId="0" fontId="11" fillId="13" borderId="58"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5" fillId="2" borderId="68" xfId="0" applyFont="1" applyFill="1" applyBorder="1" applyAlignment="1">
      <alignment horizontal="center" vertical="center" wrapText="1"/>
    </xf>
    <xf numFmtId="0" fontId="15" fillId="2" borderId="71" xfId="0" applyFont="1" applyFill="1" applyBorder="1" applyAlignment="1">
      <alignment horizontal="center" vertical="center" wrapText="1"/>
    </xf>
    <xf numFmtId="0" fontId="16" fillId="0" borderId="9" xfId="0" applyFont="1" applyBorder="1" applyAlignment="1">
      <alignment horizontal="center"/>
    </xf>
    <xf numFmtId="0" fontId="15" fillId="2" borderId="83" xfId="0" applyFont="1" applyFill="1" applyBorder="1" applyAlignment="1">
      <alignment horizontal="center" vertical="center" wrapText="1"/>
    </xf>
    <xf numFmtId="0" fontId="11" fillId="0" borderId="0" xfId="0" applyFont="1"/>
    <xf numFmtId="2" fontId="11" fillId="2" borderId="10" xfId="0" applyNumberFormat="1" applyFont="1" applyFill="1" applyBorder="1" applyAlignment="1" applyProtection="1">
      <alignment horizontal="center" vertical="center"/>
      <protection locked="0"/>
    </xf>
    <xf numFmtId="2" fontId="11" fillId="2" borderId="50" xfId="0" applyNumberFormat="1" applyFont="1" applyFill="1" applyBorder="1" applyAlignment="1" applyProtection="1">
      <alignment horizontal="center" vertical="center"/>
      <protection locked="0"/>
    </xf>
    <xf numFmtId="2" fontId="11" fillId="2" borderId="4" xfId="0" applyNumberFormat="1" applyFont="1" applyFill="1" applyBorder="1" applyAlignment="1" applyProtection="1">
      <alignment horizontal="center" vertical="center"/>
      <protection locked="0"/>
    </xf>
    <xf numFmtId="2" fontId="11" fillId="2" borderId="9" xfId="0" applyNumberFormat="1" applyFont="1" applyFill="1" applyBorder="1" applyAlignment="1" applyProtection="1">
      <alignment horizontal="center" vertical="center"/>
      <protection locked="0"/>
    </xf>
    <xf numFmtId="2" fontId="11" fillId="2" borderId="11" xfId="0" applyNumberFormat="1" applyFont="1" applyFill="1" applyBorder="1" applyAlignment="1" applyProtection="1">
      <alignment horizontal="center" vertical="center"/>
      <protection locked="0"/>
    </xf>
    <xf numFmtId="2" fontId="11" fillId="2" borderId="6" xfId="0" applyNumberFormat="1" applyFont="1" applyFill="1" applyBorder="1" applyAlignment="1" applyProtection="1">
      <alignment horizontal="center" vertical="center"/>
      <protection locked="0"/>
    </xf>
    <xf numFmtId="2" fontId="8" fillId="5" borderId="14" xfId="0" applyNumberFormat="1" applyFont="1" applyFill="1" applyBorder="1" applyAlignment="1">
      <alignment horizontal="center" vertical="center" wrapText="1"/>
    </xf>
    <xf numFmtId="2" fontId="8" fillId="6" borderId="14" xfId="0" applyNumberFormat="1" applyFont="1" applyFill="1" applyBorder="1" applyAlignment="1">
      <alignment horizontal="center" vertical="center"/>
    </xf>
    <xf numFmtId="2" fontId="8" fillId="7" borderId="14" xfId="0" applyNumberFormat="1" applyFont="1" applyFill="1" applyBorder="1" applyAlignment="1">
      <alignment horizontal="center" vertical="center"/>
    </xf>
    <xf numFmtId="2" fontId="8" fillId="15" borderId="14" xfId="0" applyNumberFormat="1" applyFont="1" applyFill="1" applyBorder="1" applyAlignment="1">
      <alignment horizontal="center" vertical="center"/>
    </xf>
    <xf numFmtId="0" fontId="8" fillId="4" borderId="36" xfId="0" applyFont="1" applyFill="1" applyBorder="1" applyAlignment="1">
      <alignment horizontal="center" vertical="center" wrapText="1"/>
    </xf>
    <xf numFmtId="0" fontId="29" fillId="0" borderId="15" xfId="0" applyFont="1" applyBorder="1" applyAlignment="1">
      <alignment horizontal="center" vertical="center"/>
    </xf>
    <xf numFmtId="9" fontId="29" fillId="0" borderId="32" xfId="0" applyNumberFormat="1" applyFont="1" applyBorder="1" applyAlignment="1">
      <alignment horizontal="center" vertical="center"/>
    </xf>
    <xf numFmtId="0" fontId="29" fillId="0" borderId="14" xfId="0" applyFont="1" applyBorder="1" applyAlignment="1">
      <alignment horizontal="center" vertical="center"/>
    </xf>
    <xf numFmtId="9" fontId="29" fillId="0" borderId="25" xfId="0" applyNumberFormat="1" applyFont="1" applyBorder="1" applyAlignment="1">
      <alignment horizontal="center" vertical="center"/>
    </xf>
    <xf numFmtId="0" fontId="29" fillId="0" borderId="4" xfId="0" applyFont="1" applyBorder="1" applyAlignment="1">
      <alignment horizontal="center" vertical="center"/>
    </xf>
    <xf numFmtId="0" fontId="29" fillId="0" borderId="16" xfId="0" applyFont="1" applyBorder="1" applyAlignment="1">
      <alignment horizontal="center" vertical="center"/>
    </xf>
    <xf numFmtId="9" fontId="29" fillId="0" borderId="28" xfId="0" applyNumberFormat="1" applyFont="1" applyBorder="1" applyAlignment="1">
      <alignment horizontal="center" vertical="center"/>
    </xf>
    <xf numFmtId="0" fontId="29" fillId="0" borderId="38" xfId="0" applyFont="1" applyBorder="1" applyAlignment="1">
      <alignment horizontal="center" vertical="center"/>
    </xf>
    <xf numFmtId="0" fontId="29" fillId="0" borderId="38" xfId="0" applyFont="1" applyBorder="1" applyAlignment="1">
      <alignment horizontal="center" vertical="center" wrapText="1"/>
    </xf>
    <xf numFmtId="0" fontId="29" fillId="0" borderId="39" xfId="0" applyFont="1" applyBorder="1" applyAlignment="1">
      <alignment horizontal="center" vertical="center"/>
    </xf>
    <xf numFmtId="0" fontId="7" fillId="0" borderId="33" xfId="0" applyFont="1" applyBorder="1"/>
    <xf numFmtId="0" fontId="30" fillId="5" borderId="34"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30" fillId="6" borderId="35" xfId="0" applyFont="1" applyFill="1" applyBorder="1" applyAlignment="1">
      <alignment horizontal="center" vertical="center" wrapText="1"/>
    </xf>
    <xf numFmtId="0" fontId="30" fillId="7" borderId="34" xfId="0" applyFont="1" applyFill="1" applyBorder="1" applyAlignment="1">
      <alignment horizontal="center" vertical="center" wrapText="1"/>
    </xf>
    <xf numFmtId="0" fontId="30" fillId="7" borderId="35" xfId="0" applyFont="1" applyFill="1" applyBorder="1" applyAlignment="1">
      <alignment horizontal="center" vertical="center" wrapText="1"/>
    </xf>
    <xf numFmtId="0" fontId="30" fillId="15" borderId="34" xfId="0" applyFont="1" applyFill="1" applyBorder="1" applyAlignment="1">
      <alignment horizontal="center" vertical="center" wrapText="1"/>
    </xf>
    <xf numFmtId="0" fontId="30" fillId="15" borderId="13"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7" fillId="0" borderId="15" xfId="0" applyFont="1" applyBorder="1" applyAlignment="1">
      <alignment horizontal="center" vertical="center"/>
    </xf>
    <xf numFmtId="0" fontId="29" fillId="0" borderId="37" xfId="0" applyFont="1" applyBorder="1" applyAlignment="1">
      <alignment horizontal="center" vertical="center"/>
    </xf>
    <xf numFmtId="0" fontId="29" fillId="0" borderId="31" xfId="0" applyFont="1" applyBorder="1" applyAlignment="1">
      <alignment horizontal="center" vertical="center"/>
    </xf>
    <xf numFmtId="0" fontId="29" fillId="0" borderId="24" xfId="0" applyFont="1" applyBorder="1" applyAlignment="1">
      <alignment horizontal="center" vertical="center"/>
    </xf>
    <xf numFmtId="0" fontId="29" fillId="0" borderId="17"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30" fillId="3" borderId="21" xfId="0" applyFont="1" applyFill="1" applyBorder="1" applyAlignment="1">
      <alignment horizontal="center" vertical="center" wrapText="1"/>
    </xf>
    <xf numFmtId="0" fontId="29" fillId="0" borderId="30"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23" xfId="0" applyFont="1" applyBorder="1" applyAlignment="1">
      <alignment horizontal="center" vertical="center" wrapText="1"/>
    </xf>
    <xf numFmtId="0" fontId="30" fillId="3" borderId="24" xfId="0" applyFont="1" applyFill="1" applyBorder="1" applyAlignment="1">
      <alignment horizontal="center" vertical="center" wrapText="1"/>
    </xf>
    <xf numFmtId="0" fontId="29" fillId="0" borderId="1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0" xfId="0" applyFont="1" applyAlignment="1">
      <alignment vertical="center" wrapText="1"/>
    </xf>
    <xf numFmtId="0" fontId="30" fillId="3" borderId="26" xfId="0" applyFont="1" applyFill="1" applyBorder="1" applyAlignment="1">
      <alignment horizontal="center" vertical="center" wrapText="1"/>
    </xf>
    <xf numFmtId="9" fontId="29" fillId="0" borderId="20" xfId="1" applyFont="1" applyBorder="1" applyAlignment="1">
      <alignment horizontal="center" vertical="center" wrapText="1"/>
    </xf>
    <xf numFmtId="9" fontId="29" fillId="0" borderId="27" xfId="1" applyFont="1" applyBorder="1" applyAlignment="1">
      <alignment horizontal="center" vertical="center" wrapText="1"/>
    </xf>
    <xf numFmtId="9" fontId="29" fillId="0" borderId="16" xfId="1" applyFont="1" applyBorder="1" applyAlignment="1">
      <alignment horizontal="center" vertical="center" wrapText="1"/>
    </xf>
    <xf numFmtId="9" fontId="29" fillId="0" borderId="28" xfId="1" applyFont="1" applyBorder="1" applyAlignment="1">
      <alignment horizontal="center" vertical="center" wrapText="1"/>
    </xf>
    <xf numFmtId="0" fontId="30" fillId="15" borderId="2" xfId="0" applyFont="1" applyFill="1" applyBorder="1" applyAlignment="1">
      <alignment horizontal="center" vertical="center" wrapText="1"/>
    </xf>
    <xf numFmtId="0" fontId="29" fillId="0" borderId="85" xfId="0" applyFont="1" applyBorder="1" applyAlignment="1">
      <alignment horizontal="center" vertical="center" wrapText="1"/>
    </xf>
    <xf numFmtId="9" fontId="29" fillId="0" borderId="86" xfId="1" applyFont="1" applyBorder="1" applyAlignment="1">
      <alignment horizontal="center" vertical="center" wrapText="1"/>
    </xf>
    <xf numFmtId="0" fontId="29" fillId="0" borderId="1" xfId="0"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xf>
    <xf numFmtId="0" fontId="29" fillId="0" borderId="14" xfId="0" applyFont="1" applyBorder="1" applyAlignment="1">
      <alignment horizontal="center" vertical="center"/>
    </xf>
    <xf numFmtId="0" fontId="29" fillId="0" borderId="0" xfId="0" applyFont="1" applyAlignment="1">
      <alignment horizontal="center" vertical="center"/>
    </xf>
    <xf numFmtId="0" fontId="29" fillId="0" borderId="9" xfId="0" applyFont="1" applyBorder="1" applyAlignment="1">
      <alignment horizontal="center" vertical="center"/>
    </xf>
    <xf numFmtId="0" fontId="31" fillId="0" borderId="24" xfId="0" applyFont="1" applyBorder="1" applyAlignment="1">
      <alignment horizontal="center" vertical="center" wrapText="1"/>
    </xf>
    <xf numFmtId="0" fontId="31" fillId="0" borderId="14" xfId="0" applyFont="1" applyBorder="1" applyAlignment="1">
      <alignment horizontal="center" vertical="center" wrapText="1"/>
    </xf>
    <xf numFmtId="2" fontId="31" fillId="0" borderId="14" xfId="0"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9" xfId="0" applyFont="1" applyBorder="1" applyAlignment="1">
      <alignment horizontal="center" vertical="center" wrapText="1"/>
    </xf>
    <xf numFmtId="9" fontId="31" fillId="0" borderId="0" xfId="0" applyNumberFormat="1" applyFont="1" applyAlignment="1">
      <alignment horizontal="center" vertical="center"/>
    </xf>
    <xf numFmtId="9" fontId="31" fillId="0" borderId="9" xfId="0" applyNumberFormat="1" applyFont="1" applyBorder="1" applyAlignment="1">
      <alignment horizontal="center" vertical="center"/>
    </xf>
    <xf numFmtId="2" fontId="29" fillId="0" borderId="0" xfId="0" applyNumberFormat="1" applyFont="1" applyAlignment="1">
      <alignment horizontal="center" vertical="center"/>
    </xf>
    <xf numFmtId="9" fontId="31" fillId="0" borderId="14" xfId="1" applyFont="1" applyBorder="1" applyAlignment="1">
      <alignment horizontal="center" vertical="center"/>
    </xf>
    <xf numFmtId="0" fontId="31" fillId="0" borderId="4" xfId="0" applyFont="1" applyBorder="1" applyAlignment="1">
      <alignment horizontal="center" vertical="center" wrapText="1"/>
    </xf>
    <xf numFmtId="0" fontId="31" fillId="0" borderId="0" xfId="0" applyFont="1" applyBorder="1" applyAlignment="1">
      <alignment horizontal="center" vertical="center" wrapText="1"/>
    </xf>
    <xf numFmtId="2" fontId="31" fillId="0" borderId="0" xfId="0" applyNumberFormat="1" applyFont="1" applyBorder="1" applyAlignment="1">
      <alignment horizontal="center" vertical="center"/>
    </xf>
    <xf numFmtId="0" fontId="29" fillId="0" borderId="24" xfId="0" applyFont="1" applyBorder="1" applyAlignment="1">
      <alignment horizontal="center" vertical="center"/>
    </xf>
    <xf numFmtId="0" fontId="31" fillId="0" borderId="26" xfId="0" applyFont="1" applyBorder="1" applyAlignment="1">
      <alignment horizontal="center" vertical="center" wrapText="1"/>
    </xf>
    <xf numFmtId="0" fontId="31" fillId="0" borderId="16" xfId="0" applyFont="1" applyBorder="1" applyAlignment="1">
      <alignment horizontal="center" vertical="center" wrapText="1"/>
    </xf>
    <xf numFmtId="9" fontId="31" fillId="0" borderId="16" xfId="1" applyFont="1" applyBorder="1" applyAlignment="1">
      <alignment horizontal="center" vertical="center"/>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9" fontId="31" fillId="0" borderId="12" xfId="0" applyNumberFormat="1"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2" fontId="31" fillId="0" borderId="30" xfId="0" applyNumberFormat="1" applyFont="1" applyBorder="1" applyAlignment="1">
      <alignment horizontal="center" vertical="center"/>
    </xf>
    <xf numFmtId="2" fontId="31" fillId="0" borderId="22" xfId="0" applyNumberFormat="1" applyFont="1" applyBorder="1" applyAlignment="1">
      <alignment horizontal="center" vertical="center"/>
    </xf>
    <xf numFmtId="9" fontId="31" fillId="0" borderId="0" xfId="0" applyNumberFormat="1" applyFont="1" applyBorder="1" applyAlignment="1">
      <alignment horizontal="center" vertical="center"/>
    </xf>
    <xf numFmtId="0" fontId="29" fillId="0" borderId="79" xfId="0" applyFont="1" applyBorder="1" applyAlignment="1">
      <alignment horizontal="center" vertical="center"/>
    </xf>
    <xf numFmtId="0" fontId="8" fillId="4" borderId="8" xfId="0" applyFont="1" applyFill="1" applyBorder="1" applyAlignment="1">
      <alignment horizontal="center" vertical="center" wrapText="1"/>
    </xf>
    <xf numFmtId="0" fontId="29" fillId="0" borderId="24" xfId="0" applyFont="1" applyBorder="1" applyAlignment="1">
      <alignment horizontal="left" vertical="center"/>
    </xf>
    <xf numFmtId="9" fontId="29" fillId="0" borderId="87" xfId="0" applyNumberFormat="1" applyFont="1" applyBorder="1" applyAlignment="1">
      <alignment horizontal="center" vertical="center"/>
    </xf>
    <xf numFmtId="0" fontId="29" fillId="0" borderId="37" xfId="0" applyFont="1" applyBorder="1" applyAlignment="1">
      <alignment horizontal="left" vertical="center"/>
    </xf>
    <xf numFmtId="0" fontId="29" fillId="0" borderId="26" xfId="0" applyFont="1" applyBorder="1" applyAlignment="1">
      <alignment horizontal="left" vertical="center"/>
    </xf>
    <xf numFmtId="0" fontId="24" fillId="2" borderId="0" xfId="2" quotePrefix="1" applyFont="1" applyFill="1" applyAlignment="1">
      <alignment horizontal="left" vertical="center"/>
    </xf>
    <xf numFmtId="0" fontId="11" fillId="2" borderId="49" xfId="0" applyFont="1" applyFill="1" applyBorder="1" applyAlignment="1">
      <alignment vertical="center"/>
    </xf>
    <xf numFmtId="0" fontId="11" fillId="2" borderId="0" xfId="0" applyFont="1" applyFill="1" applyAlignment="1">
      <alignment vertical="center"/>
    </xf>
    <xf numFmtId="0" fontId="11" fillId="2" borderId="0" xfId="0" applyFont="1" applyFill="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1" fillId="13" borderId="56" xfId="0" applyFont="1" applyFill="1" applyBorder="1" applyAlignment="1">
      <alignment vertical="center"/>
    </xf>
    <xf numFmtId="0" fontId="0" fillId="2" borderId="50" xfId="0" applyFill="1" applyBorder="1"/>
    <xf numFmtId="0" fontId="10" fillId="2" borderId="0" xfId="0" applyFont="1" applyFill="1" applyAlignment="1">
      <alignment horizontal="left" vertical="center"/>
    </xf>
    <xf numFmtId="0" fontId="12" fillId="2" borderId="12" xfId="2" applyFont="1" applyFill="1" applyBorder="1" applyAlignment="1" applyProtection="1">
      <alignment horizontal="center" vertical="center"/>
      <protection locked="0"/>
    </xf>
  </cellXfs>
  <cellStyles count="3">
    <cellStyle name="Hyperlink" xfId="2" builtinId="8"/>
    <cellStyle name="Normal" xfId="0" builtinId="0"/>
    <cellStyle name="Percent" xfId="1" builtinId="5"/>
  </cellStyles>
  <dxfs count="56">
    <dxf>
      <fill>
        <patternFill>
          <bgColor theme="0" tint="-0.14996795556505021"/>
        </patternFill>
      </fill>
    </dxf>
    <dxf>
      <fill>
        <patternFill>
          <bgColor theme="9"/>
        </patternFill>
      </fill>
    </dxf>
    <dxf>
      <font>
        <color theme="0"/>
      </font>
      <fill>
        <patternFill>
          <bgColor theme="8" tint="-0.24994659260841701"/>
        </patternFill>
      </fill>
    </dxf>
    <dxf>
      <fill>
        <patternFill>
          <bgColor theme="0" tint="-0.14996795556505021"/>
        </patternFill>
      </fill>
    </dxf>
    <dxf>
      <fill>
        <patternFill>
          <bgColor theme="9"/>
        </patternFill>
      </fill>
    </dxf>
    <dxf>
      <font>
        <color theme="0"/>
      </font>
      <fill>
        <patternFill>
          <bgColor theme="8" tint="-0.24994659260841701"/>
        </patternFill>
      </fill>
    </dxf>
    <dxf>
      <fill>
        <patternFill>
          <bgColor theme="0" tint="-0.14996795556505021"/>
        </patternFill>
      </fill>
    </dxf>
    <dxf>
      <fill>
        <patternFill>
          <bgColor theme="9"/>
        </patternFill>
      </fill>
    </dxf>
    <dxf>
      <font>
        <color theme="0"/>
      </font>
      <fill>
        <patternFill>
          <bgColor theme="8" tint="-0.24994659260841701"/>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ont>
        <color rgb="FF006100"/>
      </font>
      <fill>
        <patternFill>
          <bgColor rgb="FFC6EFCE"/>
        </patternFill>
      </fill>
    </dxf>
    <dxf>
      <font>
        <color rgb="FF9C0006"/>
      </font>
      <fill>
        <patternFill>
          <bgColor rgb="FFFFC7CE"/>
        </patternFill>
      </fill>
    </dxf>
    <dxf>
      <fill>
        <patternFill>
          <bgColor rgb="FFFFFF99"/>
        </patternFill>
      </fill>
    </dxf>
    <dxf>
      <font>
        <color rgb="FF9C0006"/>
      </font>
      <fill>
        <patternFill>
          <bgColor rgb="FFFFC7CE"/>
        </patternFill>
      </fill>
    </dxf>
    <dxf>
      <fill>
        <patternFill>
          <bgColor theme="9" tint="0.59996337778862885"/>
        </patternFill>
      </fill>
    </dxf>
    <dxf>
      <fill>
        <patternFill>
          <bgColor rgb="FFFFFF99"/>
        </patternFill>
      </fill>
    </dxf>
    <dxf>
      <font>
        <color rgb="FF9C0006"/>
      </font>
      <fill>
        <patternFill>
          <bgColor rgb="FFFFC7CE"/>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1"/>
      </font>
      <fill>
        <patternFill>
          <bgColor theme="9" tint="0.59996337778862885"/>
        </patternFill>
      </fill>
    </dxf>
    <dxf>
      <fill>
        <patternFill>
          <bgColor rgb="FFFFFF99"/>
        </patternFill>
      </fill>
    </dxf>
    <dxf>
      <font>
        <color rgb="FF9C0006"/>
      </font>
      <fill>
        <patternFill>
          <bgColor rgb="FFFFC7CE"/>
        </patternFill>
      </fill>
    </dxf>
    <dxf>
      <font>
        <color theme="1"/>
      </font>
      <fill>
        <patternFill>
          <bgColor theme="9" tint="0.59996337778862885"/>
        </patternFill>
      </fill>
    </dxf>
    <dxf>
      <fill>
        <patternFill>
          <bgColor rgb="FFFFFF99"/>
        </patternFill>
      </fill>
    </dxf>
    <dxf>
      <font>
        <color rgb="FF9C0006"/>
      </font>
      <fill>
        <patternFill>
          <bgColor rgb="FFFFC7CE"/>
        </patternFill>
      </fill>
    </dxf>
  </dxfs>
  <tableStyles count="0" defaultTableStyle="TableStyleMedium2" defaultPivotStyle="PivotStyleMedium9"/>
  <colors>
    <mruColors>
      <color rgb="FFCCFF66"/>
      <color rgb="FF00B0F0"/>
      <color rgb="FF00B050"/>
      <color rgb="FFD9EFFF"/>
      <color rgb="FFE1F7FF"/>
      <color rgb="FFECF5E3"/>
      <color rgb="FFCDFFE4"/>
      <color rgb="FF82BE41"/>
      <color rgb="FFC5E6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artupcommons.org/startup-development-phases.html" TargetMode="External"/><Relationship Id="rId2" Type="http://schemas.openxmlformats.org/officeDocument/2006/relationships/hyperlink" Target="https://ncai.nhlbi.nih.gov/ncai/resources/docs/Technology_Readiness_Guidelines%20NCAI%2021June2018.xlsx" TargetMode="External"/><Relationship Id="rId1" Type="http://schemas.openxmlformats.org/officeDocument/2006/relationships/hyperlink" Target="https:/www.gaits.org/ja/"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tartupcommons.org/startup-development-phases.html" TargetMode="External"/><Relationship Id="rId2" Type="http://schemas.openxmlformats.org/officeDocument/2006/relationships/hyperlink" Target="https://ncai.nhlbi.nih.gov/ncai/resources/docs/Technology_Readiness_Guidelines%20NCAI%2021June2018.xlsx" TargetMode="External"/><Relationship Id="rId1" Type="http://schemas.openxmlformats.org/officeDocument/2006/relationships/hyperlink" Target="https:/www.gaits.org/ja/"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Q55"/>
  <sheetViews>
    <sheetView tabSelected="1" zoomScale="80" zoomScaleNormal="80" zoomScaleSheetLayoutView="80" zoomScalePageLayoutView="80" workbookViewId="0">
      <selection activeCell="I1" sqref="I1"/>
    </sheetView>
  </sheetViews>
  <sheetFormatPr defaultRowHeight="21" x14ac:dyDescent="0.4"/>
  <cols>
    <col min="1" max="1" width="4.109375" style="94" customWidth="1"/>
    <col min="2" max="2" width="4.33203125" style="94" customWidth="1"/>
    <col min="3" max="3" width="26.6640625" style="66" customWidth="1"/>
    <col min="4" max="4" width="5.6640625" style="2" customWidth="1"/>
    <col min="5" max="5" width="66.6640625" style="54" customWidth="1"/>
    <col min="6" max="6" width="5.6640625" style="2" customWidth="1"/>
    <col min="7" max="7" width="66.6640625" style="289" customWidth="1"/>
    <col min="8" max="8" width="5.88671875" style="2" customWidth="1"/>
    <col min="9" max="9" width="66.6640625" style="54" customWidth="1"/>
    <col min="10" max="10" width="5.5546875" style="2" customWidth="1"/>
    <col min="11" max="11" width="66.88671875" style="289" customWidth="1"/>
    <col min="12" max="12" width="50.6640625" customWidth="1"/>
  </cols>
  <sheetData>
    <row r="1" spans="1:17" ht="31.95" customHeight="1" thickBot="1" x14ac:dyDescent="0.6">
      <c r="A1" s="104"/>
      <c r="B1" s="93"/>
      <c r="C1" s="109" t="s">
        <v>126</v>
      </c>
      <c r="D1" s="36"/>
      <c r="E1" s="40"/>
      <c r="F1" s="36"/>
      <c r="G1" s="102"/>
      <c r="H1" s="102" t="s">
        <v>183</v>
      </c>
      <c r="I1" s="293"/>
      <c r="J1" s="292" t="s">
        <v>168</v>
      </c>
      <c r="K1" s="293"/>
      <c r="L1" s="291"/>
      <c r="M1" s="7"/>
      <c r="N1" s="7"/>
      <c r="O1" s="7"/>
      <c r="P1" s="7"/>
      <c r="Q1" s="7"/>
    </row>
    <row r="2" spans="1:17" ht="33" customHeight="1" thickBot="1" x14ac:dyDescent="0.45">
      <c r="A2" s="93"/>
      <c r="B2" s="93"/>
      <c r="C2" s="189" t="s">
        <v>167</v>
      </c>
      <c r="D2" s="189"/>
      <c r="E2" s="189"/>
      <c r="F2" s="189"/>
      <c r="G2" s="189"/>
      <c r="H2" s="189"/>
      <c r="I2" s="189"/>
      <c r="J2" s="189"/>
      <c r="K2" s="189"/>
      <c r="L2" s="144"/>
      <c r="M2" s="8"/>
      <c r="N2" s="7"/>
      <c r="O2" s="7"/>
      <c r="P2" s="7"/>
      <c r="Q2" s="7"/>
    </row>
    <row r="3" spans="1:17" ht="43.95" customHeight="1" thickBot="1" x14ac:dyDescent="0.45">
      <c r="A3" s="93"/>
      <c r="B3" s="93"/>
      <c r="C3" s="95" t="s">
        <v>23</v>
      </c>
      <c r="D3" s="158" t="s">
        <v>0</v>
      </c>
      <c r="E3" s="159"/>
      <c r="F3" s="171" t="s">
        <v>13</v>
      </c>
      <c r="G3" s="172"/>
      <c r="H3" s="173" t="s">
        <v>14</v>
      </c>
      <c r="I3" s="174"/>
      <c r="J3" s="146" t="s">
        <v>64</v>
      </c>
      <c r="K3" s="147"/>
      <c r="L3" s="5" t="s">
        <v>21</v>
      </c>
      <c r="M3" s="8"/>
      <c r="N3" s="7"/>
      <c r="O3" s="7"/>
      <c r="P3" s="7"/>
      <c r="Q3" s="7"/>
    </row>
    <row r="4" spans="1:17" ht="79.8" customHeight="1" x14ac:dyDescent="0.4">
      <c r="A4" s="93"/>
      <c r="B4" s="93"/>
      <c r="C4" s="77" t="s">
        <v>133</v>
      </c>
      <c r="D4" s="10" t="b">
        <v>0</v>
      </c>
      <c r="E4" s="41" t="s">
        <v>34</v>
      </c>
      <c r="F4" s="116" t="b">
        <v>0</v>
      </c>
      <c r="G4" s="57" t="s">
        <v>111</v>
      </c>
      <c r="H4" s="126" t="b">
        <v>0</v>
      </c>
      <c r="I4" s="80" t="s">
        <v>124</v>
      </c>
      <c r="J4" s="28" t="b">
        <v>0</v>
      </c>
      <c r="K4" s="67" t="s">
        <v>141</v>
      </c>
      <c r="L4" s="3"/>
      <c r="M4" s="9">
        <v>0.99</v>
      </c>
      <c r="N4" s="7"/>
      <c r="O4" s="7"/>
      <c r="P4" s="7"/>
      <c r="Q4" s="7"/>
    </row>
    <row r="5" spans="1:17" ht="63.6" customHeight="1" x14ac:dyDescent="0.4">
      <c r="A5" s="93"/>
      <c r="B5" s="93"/>
      <c r="C5" s="166" t="s">
        <v>127</v>
      </c>
      <c r="D5" s="11" t="b">
        <v>0</v>
      </c>
      <c r="E5" s="42" t="s">
        <v>72</v>
      </c>
      <c r="F5" s="117" t="b">
        <v>0</v>
      </c>
      <c r="G5" s="57" t="s">
        <v>119</v>
      </c>
      <c r="H5" s="18" t="b">
        <v>0</v>
      </c>
      <c r="I5" s="81" t="s">
        <v>149</v>
      </c>
      <c r="J5" s="29" t="b">
        <v>0</v>
      </c>
      <c r="K5" s="68" t="s">
        <v>65</v>
      </c>
      <c r="L5" s="4"/>
      <c r="M5" s="9"/>
      <c r="N5" s="7"/>
      <c r="O5" s="7"/>
      <c r="P5" s="7"/>
      <c r="Q5" s="7"/>
    </row>
    <row r="6" spans="1:17" ht="67.2" customHeight="1" x14ac:dyDescent="0.4">
      <c r="A6" s="93"/>
      <c r="B6" s="93"/>
      <c r="C6" s="167"/>
      <c r="D6" s="12" t="b">
        <v>0</v>
      </c>
      <c r="E6" s="43" t="s">
        <v>73</v>
      </c>
      <c r="F6" s="118" t="b">
        <v>0</v>
      </c>
      <c r="G6" s="58" t="s">
        <v>75</v>
      </c>
      <c r="H6" s="19" t="b">
        <v>0</v>
      </c>
      <c r="I6" s="82" t="s">
        <v>150</v>
      </c>
      <c r="J6" s="30" t="b">
        <v>0</v>
      </c>
      <c r="K6" s="69" t="s">
        <v>52</v>
      </c>
      <c r="L6" s="4"/>
      <c r="M6" s="9"/>
      <c r="N6" s="7"/>
      <c r="O6" s="7"/>
      <c r="P6" s="7"/>
      <c r="Q6" s="7"/>
    </row>
    <row r="7" spans="1:17" ht="44.4" customHeight="1" x14ac:dyDescent="0.4">
      <c r="A7" s="93"/>
      <c r="B7" s="93"/>
      <c r="C7" s="167"/>
      <c r="D7" s="12" t="b">
        <v>0</v>
      </c>
      <c r="E7" s="43" t="s">
        <v>24</v>
      </c>
      <c r="F7" s="118" t="b">
        <v>0</v>
      </c>
      <c r="G7" s="58" t="s">
        <v>105</v>
      </c>
      <c r="H7" s="127"/>
      <c r="I7" s="83"/>
      <c r="J7" s="30" t="b">
        <v>0</v>
      </c>
      <c r="K7" s="69" t="s">
        <v>53</v>
      </c>
      <c r="L7" s="4"/>
      <c r="M7" s="9"/>
      <c r="N7" s="7"/>
      <c r="O7" s="7"/>
      <c r="P7" s="7"/>
      <c r="Q7" s="7"/>
    </row>
    <row r="8" spans="1:17" ht="52.8" customHeight="1" x14ac:dyDescent="0.4">
      <c r="A8" s="93"/>
      <c r="B8" s="93"/>
      <c r="C8" s="167"/>
      <c r="D8" s="12" t="b">
        <v>0</v>
      </c>
      <c r="E8" s="43" t="s">
        <v>103</v>
      </c>
      <c r="F8" s="118" t="b">
        <v>0</v>
      </c>
      <c r="G8" s="58" t="s">
        <v>147</v>
      </c>
      <c r="H8" s="127"/>
      <c r="I8" s="83"/>
      <c r="J8" s="148" t="s">
        <v>70</v>
      </c>
      <c r="K8" s="165"/>
      <c r="L8" s="4"/>
      <c r="M8" s="9"/>
      <c r="N8" s="7"/>
      <c r="O8" s="7"/>
      <c r="P8" s="7"/>
      <c r="Q8" s="7"/>
    </row>
    <row r="9" spans="1:17" ht="66" customHeight="1" x14ac:dyDescent="0.4">
      <c r="A9" s="93"/>
      <c r="B9" s="160" t="s">
        <v>63</v>
      </c>
      <c r="C9" s="168" t="s">
        <v>128</v>
      </c>
      <c r="D9" s="13" t="b">
        <v>0</v>
      </c>
      <c r="E9" s="44" t="s">
        <v>100</v>
      </c>
      <c r="F9" s="119" t="b">
        <v>0</v>
      </c>
      <c r="G9" s="59" t="s">
        <v>154</v>
      </c>
      <c r="H9" s="20" t="b">
        <v>0</v>
      </c>
      <c r="I9" s="84" t="s">
        <v>76</v>
      </c>
      <c r="J9" s="31" t="b">
        <v>0</v>
      </c>
      <c r="K9" s="70" t="s">
        <v>118</v>
      </c>
      <c r="L9" s="6"/>
      <c r="M9" s="9"/>
      <c r="N9" s="7"/>
      <c r="O9" s="7"/>
      <c r="P9" s="7"/>
      <c r="Q9" s="7"/>
    </row>
    <row r="10" spans="1:17" ht="73.2" customHeight="1" x14ac:dyDescent="0.4">
      <c r="A10" s="93"/>
      <c r="B10" s="160"/>
      <c r="C10" s="169"/>
      <c r="D10" s="12" t="b">
        <v>0</v>
      </c>
      <c r="E10" s="43" t="s">
        <v>77</v>
      </c>
      <c r="F10" s="118" t="b">
        <v>0</v>
      </c>
      <c r="G10" s="58" t="s">
        <v>35</v>
      </c>
      <c r="H10" s="19" t="b">
        <v>0</v>
      </c>
      <c r="I10" s="82" t="s">
        <v>135</v>
      </c>
      <c r="J10" s="30" t="b">
        <v>0</v>
      </c>
      <c r="K10" s="69" t="s">
        <v>113</v>
      </c>
      <c r="L10" s="6"/>
      <c r="M10" s="9"/>
      <c r="N10" s="7"/>
      <c r="O10" s="7"/>
      <c r="P10" s="7"/>
      <c r="Q10" s="7"/>
    </row>
    <row r="11" spans="1:17" ht="61.2" customHeight="1" x14ac:dyDescent="0.4">
      <c r="A11" s="93"/>
      <c r="B11" s="160"/>
      <c r="C11" s="169"/>
      <c r="D11" s="12" t="b">
        <v>0</v>
      </c>
      <c r="E11" s="43" t="s">
        <v>101</v>
      </c>
      <c r="F11" s="118" t="b">
        <v>0</v>
      </c>
      <c r="G11" s="58" t="s">
        <v>155</v>
      </c>
      <c r="H11" s="19" t="b">
        <v>0</v>
      </c>
      <c r="I11" s="82" t="s">
        <v>156</v>
      </c>
      <c r="J11" s="38"/>
      <c r="K11" s="69"/>
      <c r="L11" s="6"/>
      <c r="M11" s="9"/>
      <c r="N11" s="7"/>
      <c r="O11" s="7"/>
      <c r="P11" s="7"/>
      <c r="Q11" s="7"/>
    </row>
    <row r="12" spans="1:17" ht="78.599999999999994" customHeight="1" x14ac:dyDescent="0.4">
      <c r="A12" s="93"/>
      <c r="B12" s="160"/>
      <c r="C12" s="169"/>
      <c r="D12" s="110" t="b">
        <v>0</v>
      </c>
      <c r="E12" s="43" t="s">
        <v>104</v>
      </c>
      <c r="F12" s="118" t="b">
        <v>0</v>
      </c>
      <c r="G12" s="58" t="s">
        <v>96</v>
      </c>
      <c r="H12" s="21"/>
      <c r="I12" s="82"/>
      <c r="J12" s="38"/>
      <c r="K12" s="69"/>
      <c r="L12" s="6"/>
      <c r="M12" s="9"/>
      <c r="N12" s="7"/>
      <c r="O12" s="7"/>
      <c r="P12" s="7"/>
      <c r="Q12" s="7"/>
    </row>
    <row r="13" spans="1:17" ht="66" customHeight="1" x14ac:dyDescent="0.4">
      <c r="A13" s="93"/>
      <c r="B13" s="160"/>
      <c r="C13" s="170"/>
      <c r="D13" s="111"/>
      <c r="E13" s="45"/>
      <c r="F13" s="120" t="b">
        <v>0</v>
      </c>
      <c r="G13" s="60" t="s">
        <v>36</v>
      </c>
      <c r="H13" s="127"/>
      <c r="I13" s="85"/>
      <c r="J13" s="148" t="s">
        <v>69</v>
      </c>
      <c r="K13" s="165"/>
      <c r="L13" s="6"/>
      <c r="M13" s="9"/>
      <c r="N13" s="7"/>
      <c r="O13" s="7"/>
      <c r="P13" s="7"/>
      <c r="Q13" s="7"/>
    </row>
    <row r="14" spans="1:17" ht="66.599999999999994" customHeight="1" x14ac:dyDescent="0.4">
      <c r="A14" s="93"/>
      <c r="B14" s="160"/>
      <c r="C14" s="156" t="s">
        <v>129</v>
      </c>
      <c r="D14" s="12" t="b">
        <v>0</v>
      </c>
      <c r="E14" s="43" t="s">
        <v>74</v>
      </c>
      <c r="F14" s="118" t="b">
        <v>0</v>
      </c>
      <c r="G14" s="58" t="s">
        <v>92</v>
      </c>
      <c r="H14" s="22" t="b">
        <v>0</v>
      </c>
      <c r="I14" s="84" t="s">
        <v>146</v>
      </c>
      <c r="J14" s="31" t="b">
        <v>0</v>
      </c>
      <c r="K14" s="71" t="s">
        <v>114</v>
      </c>
      <c r="L14" s="6"/>
      <c r="M14" s="9"/>
      <c r="N14" s="7"/>
      <c r="O14" s="7"/>
      <c r="P14" s="7"/>
      <c r="Q14" s="7"/>
    </row>
    <row r="15" spans="1:17" ht="72" customHeight="1" x14ac:dyDescent="0.4">
      <c r="A15" s="93"/>
      <c r="B15" s="160"/>
      <c r="C15" s="157"/>
      <c r="D15" s="12" t="b">
        <v>0</v>
      </c>
      <c r="E15" s="43" t="s">
        <v>90</v>
      </c>
      <c r="F15" s="118" t="b">
        <v>0</v>
      </c>
      <c r="G15" s="58" t="s">
        <v>37</v>
      </c>
      <c r="H15" s="23" t="b">
        <v>0</v>
      </c>
      <c r="I15" s="79" t="s">
        <v>140</v>
      </c>
      <c r="J15" s="30" t="b">
        <v>0</v>
      </c>
      <c r="K15" s="72" t="s">
        <v>115</v>
      </c>
      <c r="L15" s="6"/>
      <c r="M15" s="9"/>
      <c r="N15" s="7"/>
      <c r="O15" s="7"/>
      <c r="P15" s="7"/>
      <c r="Q15" s="7"/>
    </row>
    <row r="16" spans="1:17" ht="83.4" customHeight="1" x14ac:dyDescent="0.4">
      <c r="A16" s="93"/>
      <c r="B16" s="160"/>
      <c r="C16" s="157"/>
      <c r="D16" s="12" t="b">
        <v>0</v>
      </c>
      <c r="E16" s="43" t="s">
        <v>136</v>
      </c>
      <c r="F16" s="118" t="b">
        <v>0</v>
      </c>
      <c r="G16" s="58" t="s">
        <v>148</v>
      </c>
      <c r="H16" s="23" t="b">
        <v>0</v>
      </c>
      <c r="I16" s="79" t="s">
        <v>151</v>
      </c>
      <c r="J16" s="30" t="b">
        <v>0</v>
      </c>
      <c r="K16" s="72" t="s">
        <v>89</v>
      </c>
      <c r="L16" s="6"/>
      <c r="M16" s="9"/>
      <c r="N16" s="7"/>
      <c r="O16" s="7"/>
      <c r="P16" s="7"/>
      <c r="Q16" s="7"/>
    </row>
    <row r="17" spans="1:17" ht="61.2" customHeight="1" x14ac:dyDescent="0.4">
      <c r="A17" s="93"/>
      <c r="B17" s="160"/>
      <c r="C17" s="157"/>
      <c r="D17" s="110" t="b">
        <v>0</v>
      </c>
      <c r="E17" s="43" t="s">
        <v>25</v>
      </c>
      <c r="F17" s="118" t="b">
        <v>0</v>
      </c>
      <c r="G17" s="58" t="s">
        <v>138</v>
      </c>
      <c r="H17" s="24"/>
      <c r="I17" s="79"/>
      <c r="J17" s="30" t="b">
        <v>0</v>
      </c>
      <c r="K17" s="72" t="s">
        <v>80</v>
      </c>
      <c r="L17" s="6"/>
      <c r="M17" s="9"/>
      <c r="N17" s="7"/>
      <c r="O17" s="7"/>
      <c r="P17" s="7"/>
      <c r="Q17" s="7"/>
    </row>
    <row r="18" spans="1:17" ht="40.200000000000003" customHeight="1" x14ac:dyDescent="0.4">
      <c r="A18" s="93"/>
      <c r="B18" s="160"/>
      <c r="C18" s="157"/>
      <c r="D18" s="112"/>
      <c r="E18" s="43"/>
      <c r="F18" s="118" t="b">
        <v>0</v>
      </c>
      <c r="G18" s="58" t="s">
        <v>106</v>
      </c>
      <c r="H18" s="24"/>
      <c r="I18" s="79"/>
      <c r="J18" s="32"/>
      <c r="K18" s="72"/>
      <c r="L18" s="6"/>
      <c r="M18" s="9"/>
      <c r="N18" s="7"/>
      <c r="O18" s="7"/>
      <c r="P18" s="7"/>
      <c r="Q18" s="7"/>
    </row>
    <row r="19" spans="1:17" ht="45" customHeight="1" thickBot="1" x14ac:dyDescent="0.45">
      <c r="A19" s="93"/>
      <c r="B19" s="160"/>
      <c r="C19" s="157"/>
      <c r="D19" s="113"/>
      <c r="E19" s="43"/>
      <c r="F19" s="118" t="b">
        <v>0</v>
      </c>
      <c r="G19" s="58" t="s">
        <v>93</v>
      </c>
      <c r="H19" s="24"/>
      <c r="I19" s="79"/>
      <c r="J19" s="148" t="s">
        <v>68</v>
      </c>
      <c r="K19" s="149"/>
      <c r="L19" s="6"/>
      <c r="M19" s="9"/>
      <c r="N19" s="7"/>
      <c r="O19" s="7"/>
      <c r="P19" s="7"/>
      <c r="Q19" s="7"/>
    </row>
    <row r="20" spans="1:17" ht="67.95" customHeight="1" thickTop="1" x14ac:dyDescent="0.3">
      <c r="A20" s="175" t="s">
        <v>125</v>
      </c>
      <c r="B20" s="161" t="s">
        <v>162</v>
      </c>
      <c r="C20" s="188" t="s">
        <v>143</v>
      </c>
      <c r="D20" s="14" t="b">
        <v>0</v>
      </c>
      <c r="E20" s="46" t="s">
        <v>26</v>
      </c>
      <c r="F20" s="121" t="b">
        <v>0</v>
      </c>
      <c r="G20" s="62" t="s">
        <v>107</v>
      </c>
      <c r="H20" s="25" t="b">
        <v>0</v>
      </c>
      <c r="I20" s="86" t="s">
        <v>142</v>
      </c>
      <c r="J20" s="33" t="b">
        <v>0</v>
      </c>
      <c r="K20" s="73" t="s">
        <v>112</v>
      </c>
      <c r="L20" s="6"/>
      <c r="M20" s="9">
        <v>0.99</v>
      </c>
      <c r="N20" s="7"/>
      <c r="O20" s="7"/>
      <c r="P20" s="7"/>
      <c r="Q20" s="7"/>
    </row>
    <row r="21" spans="1:17" ht="58.2" customHeight="1" x14ac:dyDescent="0.3">
      <c r="A21" s="176"/>
      <c r="B21" s="161"/>
      <c r="C21" s="185"/>
      <c r="D21" s="15" t="b">
        <v>0</v>
      </c>
      <c r="E21" s="43" t="s">
        <v>78</v>
      </c>
      <c r="F21" s="118" t="b">
        <v>0</v>
      </c>
      <c r="G21" s="58" t="s">
        <v>152</v>
      </c>
      <c r="H21" s="19" t="b">
        <v>0</v>
      </c>
      <c r="I21" s="79" t="s">
        <v>47</v>
      </c>
      <c r="J21" s="30" t="b">
        <v>0</v>
      </c>
      <c r="K21" s="74" t="s">
        <v>122</v>
      </c>
      <c r="L21" s="6"/>
      <c r="M21" s="9">
        <v>0.99</v>
      </c>
      <c r="N21" s="7"/>
      <c r="O21" s="7"/>
      <c r="P21" s="7"/>
      <c r="Q21" s="7"/>
    </row>
    <row r="22" spans="1:17" ht="54" customHeight="1" x14ac:dyDescent="0.3">
      <c r="A22" s="176"/>
      <c r="B22" s="161"/>
      <c r="C22" s="185"/>
      <c r="D22" s="110" t="b">
        <v>0</v>
      </c>
      <c r="E22" s="43" t="s">
        <v>38</v>
      </c>
      <c r="F22" s="118" t="b">
        <v>0</v>
      </c>
      <c r="G22" s="63" t="s">
        <v>108</v>
      </c>
      <c r="H22" s="19" t="b">
        <v>0</v>
      </c>
      <c r="I22" s="79" t="s">
        <v>87</v>
      </c>
      <c r="J22" s="30" t="b">
        <v>0</v>
      </c>
      <c r="K22" s="74" t="s">
        <v>81</v>
      </c>
      <c r="L22" s="6"/>
      <c r="M22" s="9"/>
      <c r="N22" s="7"/>
      <c r="O22" s="7"/>
      <c r="P22" s="7"/>
      <c r="Q22" s="7"/>
    </row>
    <row r="23" spans="1:17" ht="48.6" customHeight="1" x14ac:dyDescent="0.3">
      <c r="A23" s="176"/>
      <c r="B23" s="161"/>
      <c r="C23" s="185"/>
      <c r="D23" s="110" t="b">
        <v>0</v>
      </c>
      <c r="E23" s="47" t="s">
        <v>91</v>
      </c>
      <c r="F23" s="118" t="b">
        <v>0</v>
      </c>
      <c r="G23" s="63" t="s">
        <v>109</v>
      </c>
      <c r="H23" s="19" t="b">
        <v>0</v>
      </c>
      <c r="I23" s="79" t="s">
        <v>48</v>
      </c>
      <c r="J23" s="30" t="b">
        <v>0</v>
      </c>
      <c r="K23" s="74" t="s">
        <v>120</v>
      </c>
      <c r="L23" s="6"/>
      <c r="M23" s="9"/>
      <c r="N23" s="7"/>
      <c r="O23" s="7"/>
      <c r="P23" s="7"/>
      <c r="Q23" s="7"/>
    </row>
    <row r="24" spans="1:17" ht="40.200000000000003" customHeight="1" x14ac:dyDescent="0.3">
      <c r="A24" s="176"/>
      <c r="B24" s="161"/>
      <c r="C24" s="185"/>
      <c r="D24" s="114"/>
      <c r="E24" s="48"/>
      <c r="F24" s="122"/>
      <c r="G24" s="60"/>
      <c r="H24" s="26" t="b">
        <v>0</v>
      </c>
      <c r="I24" s="87" t="s">
        <v>85</v>
      </c>
      <c r="J24" s="154" t="s">
        <v>121</v>
      </c>
      <c r="K24" s="155"/>
      <c r="L24" s="6"/>
      <c r="M24" s="9"/>
      <c r="N24" s="7"/>
      <c r="O24" s="7"/>
      <c r="P24" s="7"/>
      <c r="Q24" s="7"/>
    </row>
    <row r="25" spans="1:17" ht="71.400000000000006" customHeight="1" x14ac:dyDescent="0.3">
      <c r="A25" s="176"/>
      <c r="B25" s="161"/>
      <c r="C25" s="184" t="s">
        <v>144</v>
      </c>
      <c r="D25" s="15" t="b">
        <v>0</v>
      </c>
      <c r="E25" s="43" t="s">
        <v>83</v>
      </c>
      <c r="F25" s="118" t="b">
        <v>0</v>
      </c>
      <c r="G25" s="58" t="s">
        <v>116</v>
      </c>
      <c r="H25" s="19" t="b">
        <v>0</v>
      </c>
      <c r="I25" s="79" t="s">
        <v>134</v>
      </c>
      <c r="J25" s="30" t="b">
        <v>0</v>
      </c>
      <c r="K25" s="74" t="s">
        <v>54</v>
      </c>
      <c r="L25" s="6"/>
      <c r="M25" s="9"/>
      <c r="N25" s="7"/>
      <c r="O25" s="7"/>
      <c r="P25" s="7"/>
      <c r="Q25" s="7"/>
    </row>
    <row r="26" spans="1:17" ht="43.95" customHeight="1" x14ac:dyDescent="0.3">
      <c r="A26" s="176"/>
      <c r="B26" s="161"/>
      <c r="C26" s="185"/>
      <c r="D26" s="15" t="b">
        <v>0</v>
      </c>
      <c r="E26" s="43" t="s">
        <v>27</v>
      </c>
      <c r="F26" s="118" t="b">
        <v>0</v>
      </c>
      <c r="G26" s="58" t="s">
        <v>110</v>
      </c>
      <c r="H26" s="19" t="b">
        <v>0</v>
      </c>
      <c r="I26" s="79" t="s">
        <v>86</v>
      </c>
      <c r="J26" s="30" t="b">
        <v>0</v>
      </c>
      <c r="K26" s="74" t="s">
        <v>55</v>
      </c>
      <c r="L26" s="6"/>
      <c r="M26" s="9"/>
      <c r="N26" s="7"/>
      <c r="O26" s="7"/>
      <c r="P26" s="7"/>
      <c r="Q26" s="7"/>
    </row>
    <row r="27" spans="1:17" ht="45" customHeight="1" x14ac:dyDescent="0.3">
      <c r="A27" s="176"/>
      <c r="B27" s="161"/>
      <c r="C27" s="185"/>
      <c r="D27" s="113"/>
      <c r="E27" s="47"/>
      <c r="F27" s="118" t="b">
        <v>0</v>
      </c>
      <c r="G27" s="58" t="s">
        <v>94</v>
      </c>
      <c r="H27" s="19" t="b">
        <v>0</v>
      </c>
      <c r="I27" s="79" t="s">
        <v>79</v>
      </c>
      <c r="J27" s="30" t="b">
        <v>0</v>
      </c>
      <c r="K27" s="74" t="s">
        <v>56</v>
      </c>
      <c r="L27" s="6"/>
      <c r="M27" s="9"/>
      <c r="N27" s="7"/>
      <c r="O27" s="7"/>
      <c r="P27" s="7"/>
      <c r="Q27" s="7"/>
    </row>
    <row r="28" spans="1:17" ht="45.6" customHeight="1" x14ac:dyDescent="0.3">
      <c r="A28" s="176"/>
      <c r="B28" s="161"/>
      <c r="C28" s="185"/>
      <c r="D28" s="113"/>
      <c r="E28" s="43"/>
      <c r="F28" s="118" t="b">
        <v>0</v>
      </c>
      <c r="G28" s="63" t="s">
        <v>95</v>
      </c>
      <c r="H28" s="19" t="b">
        <v>0</v>
      </c>
      <c r="I28" s="79" t="s">
        <v>49</v>
      </c>
      <c r="J28" s="30" t="b">
        <v>0</v>
      </c>
      <c r="K28" s="74" t="s">
        <v>88</v>
      </c>
      <c r="L28" s="6"/>
      <c r="M28" s="9"/>
      <c r="N28" s="7"/>
      <c r="O28" s="7"/>
      <c r="P28" s="7"/>
      <c r="Q28" s="7"/>
    </row>
    <row r="29" spans="1:17" ht="29.4" customHeight="1" thickBot="1" x14ac:dyDescent="0.35">
      <c r="A29" s="176"/>
      <c r="B29" s="161"/>
      <c r="C29" s="186"/>
      <c r="D29" s="115"/>
      <c r="E29" s="49"/>
      <c r="F29" s="123"/>
      <c r="G29" s="61"/>
      <c r="H29" s="128"/>
      <c r="I29" s="92"/>
      <c r="J29" s="183" t="s">
        <v>67</v>
      </c>
      <c r="K29" s="182"/>
      <c r="L29" s="6"/>
      <c r="M29" s="9"/>
      <c r="N29" s="7"/>
      <c r="O29" s="7"/>
      <c r="P29" s="7"/>
      <c r="Q29" s="7"/>
    </row>
    <row r="30" spans="1:17" ht="59.4" customHeight="1" thickTop="1" x14ac:dyDescent="0.3">
      <c r="A30" s="176"/>
      <c r="B30" s="162" t="s">
        <v>163</v>
      </c>
      <c r="C30" s="150" t="s">
        <v>145</v>
      </c>
      <c r="D30" s="14" t="b">
        <v>0</v>
      </c>
      <c r="E30" s="46" t="s">
        <v>28</v>
      </c>
      <c r="F30" s="121" t="b">
        <v>0</v>
      </c>
      <c r="G30" s="62" t="s">
        <v>40</v>
      </c>
      <c r="H30" s="25" t="b">
        <v>0</v>
      </c>
      <c r="I30" s="88" t="s">
        <v>98</v>
      </c>
      <c r="J30" s="33" t="b">
        <v>0</v>
      </c>
      <c r="K30" s="73" t="s">
        <v>57</v>
      </c>
      <c r="L30" s="6"/>
      <c r="M30" s="9"/>
      <c r="N30" s="7"/>
      <c r="O30" s="7"/>
      <c r="P30" s="7"/>
      <c r="Q30" s="7"/>
    </row>
    <row r="31" spans="1:17" ht="50.4" customHeight="1" x14ac:dyDescent="0.3">
      <c r="A31" s="176"/>
      <c r="B31" s="163"/>
      <c r="C31" s="151"/>
      <c r="D31" s="15" t="b">
        <v>0</v>
      </c>
      <c r="E31" s="43" t="s">
        <v>82</v>
      </c>
      <c r="F31" s="118" t="b">
        <v>0</v>
      </c>
      <c r="G31" s="58" t="s">
        <v>117</v>
      </c>
      <c r="H31" s="19" t="b">
        <v>0</v>
      </c>
      <c r="I31" s="79" t="s">
        <v>157</v>
      </c>
      <c r="J31" s="30" t="b">
        <v>0</v>
      </c>
      <c r="K31" s="74" t="s">
        <v>58</v>
      </c>
      <c r="L31" s="6"/>
      <c r="M31" s="9"/>
      <c r="N31" s="7"/>
      <c r="O31" s="7"/>
      <c r="P31" s="7"/>
      <c r="Q31" s="7"/>
    </row>
    <row r="32" spans="1:17" ht="52.95" customHeight="1" x14ac:dyDescent="0.3">
      <c r="A32" s="176"/>
      <c r="B32" s="163"/>
      <c r="C32" s="151"/>
      <c r="D32" s="15" t="b">
        <v>0</v>
      </c>
      <c r="E32" s="43" t="s">
        <v>29</v>
      </c>
      <c r="F32" s="118" t="b">
        <v>0</v>
      </c>
      <c r="G32" s="63" t="s">
        <v>41</v>
      </c>
      <c r="H32" s="129"/>
      <c r="I32" s="79"/>
      <c r="J32" s="34" t="b">
        <v>0</v>
      </c>
      <c r="K32" s="74" t="s">
        <v>84</v>
      </c>
      <c r="L32" s="6"/>
      <c r="M32" s="9"/>
      <c r="N32" s="7"/>
      <c r="O32" s="7"/>
      <c r="P32" s="7"/>
      <c r="Q32" s="7"/>
    </row>
    <row r="33" spans="1:17" ht="50.1" customHeight="1" x14ac:dyDescent="0.3">
      <c r="A33" s="176"/>
      <c r="B33" s="163"/>
      <c r="C33" s="151"/>
      <c r="D33" s="113"/>
      <c r="E33" s="43"/>
      <c r="F33" s="118" t="b">
        <v>0</v>
      </c>
      <c r="G33" s="58" t="s">
        <v>42</v>
      </c>
      <c r="H33" s="127"/>
      <c r="I33" s="85"/>
      <c r="J33" s="39"/>
      <c r="K33" s="74"/>
      <c r="L33" s="6"/>
      <c r="M33" s="9"/>
      <c r="N33" s="7"/>
      <c r="O33" s="7"/>
      <c r="P33" s="7"/>
      <c r="Q33" s="7"/>
    </row>
    <row r="34" spans="1:17" ht="50.1" customHeight="1" x14ac:dyDescent="0.3">
      <c r="A34" s="176"/>
      <c r="B34" s="163"/>
      <c r="C34" s="151"/>
      <c r="D34" s="113"/>
      <c r="E34" s="43"/>
      <c r="F34" s="118" t="b">
        <v>0</v>
      </c>
      <c r="G34" s="63" t="s">
        <v>139</v>
      </c>
      <c r="H34" s="129"/>
      <c r="I34" s="85"/>
      <c r="J34" s="39"/>
      <c r="K34" s="74"/>
      <c r="L34" s="6"/>
      <c r="M34" s="9"/>
      <c r="N34" s="7"/>
      <c r="O34" s="7"/>
      <c r="P34" s="7"/>
      <c r="Q34" s="7"/>
    </row>
    <row r="35" spans="1:17" ht="35.4" customHeight="1" x14ac:dyDescent="0.3">
      <c r="A35" s="176"/>
      <c r="B35" s="163"/>
      <c r="C35" s="152"/>
      <c r="D35" s="113"/>
      <c r="E35" s="48"/>
      <c r="F35" s="120" t="b">
        <v>0</v>
      </c>
      <c r="G35" s="60" t="s">
        <v>43</v>
      </c>
      <c r="H35" s="130"/>
      <c r="I35" s="89"/>
      <c r="J35" s="154" t="s">
        <v>66</v>
      </c>
      <c r="K35" s="155"/>
      <c r="L35" s="6"/>
      <c r="M35" s="9"/>
      <c r="N35" s="7"/>
      <c r="O35" s="7"/>
      <c r="P35" s="7"/>
      <c r="Q35" s="7"/>
    </row>
    <row r="36" spans="1:17" ht="52.2" customHeight="1" x14ac:dyDescent="0.3">
      <c r="A36" s="176"/>
      <c r="B36" s="163"/>
      <c r="C36" s="151" t="s">
        <v>130</v>
      </c>
      <c r="D36" s="16" t="b">
        <v>0</v>
      </c>
      <c r="E36" s="50" t="s">
        <v>30</v>
      </c>
      <c r="F36" s="118" t="b">
        <v>0</v>
      </c>
      <c r="G36" s="58" t="s">
        <v>99</v>
      </c>
      <c r="H36" s="19" t="b">
        <v>0</v>
      </c>
      <c r="I36" s="79" t="s">
        <v>50</v>
      </c>
      <c r="J36" s="30" t="b">
        <v>0</v>
      </c>
      <c r="K36" s="74" t="s">
        <v>59</v>
      </c>
      <c r="L36" s="6"/>
      <c r="M36" s="9"/>
      <c r="N36" s="7"/>
      <c r="O36" s="7"/>
      <c r="P36" s="7"/>
      <c r="Q36" s="7"/>
    </row>
    <row r="37" spans="1:17" ht="49.2" customHeight="1" x14ac:dyDescent="0.3">
      <c r="A37" s="176"/>
      <c r="B37" s="163"/>
      <c r="C37" s="151"/>
      <c r="D37" s="15" t="b">
        <v>0</v>
      </c>
      <c r="E37" s="47" t="s">
        <v>31</v>
      </c>
      <c r="F37" s="118" t="b">
        <v>0</v>
      </c>
      <c r="G37" s="58" t="s">
        <v>123</v>
      </c>
      <c r="H37" s="19" t="b">
        <v>0</v>
      </c>
      <c r="I37" s="79" t="s">
        <v>102</v>
      </c>
      <c r="J37" s="30" t="b">
        <v>0</v>
      </c>
      <c r="K37" s="74" t="s">
        <v>60</v>
      </c>
      <c r="L37" s="6"/>
      <c r="M37" s="9"/>
      <c r="N37" s="7"/>
      <c r="O37" s="7"/>
      <c r="P37" s="7"/>
      <c r="Q37" s="7"/>
    </row>
    <row r="38" spans="1:17" ht="75" customHeight="1" x14ac:dyDescent="0.3">
      <c r="A38" s="176"/>
      <c r="B38" s="163"/>
      <c r="C38" s="151"/>
      <c r="D38" s="113"/>
      <c r="E38" s="47"/>
      <c r="F38" s="118" t="b">
        <v>0</v>
      </c>
      <c r="G38" s="58" t="s">
        <v>97</v>
      </c>
      <c r="H38" s="127"/>
      <c r="I38" s="85"/>
      <c r="J38" s="39"/>
      <c r="K38" s="290"/>
      <c r="L38" s="6"/>
      <c r="M38" s="9"/>
      <c r="N38" s="7"/>
      <c r="O38" s="7"/>
      <c r="P38" s="7"/>
      <c r="Q38" s="7"/>
    </row>
    <row r="39" spans="1:17" ht="39" customHeight="1" x14ac:dyDescent="0.3">
      <c r="A39" s="176"/>
      <c r="B39" s="163"/>
      <c r="C39" s="151"/>
      <c r="D39" s="113"/>
      <c r="E39" s="47"/>
      <c r="F39" s="118" t="b">
        <v>0</v>
      </c>
      <c r="G39" s="58" t="s">
        <v>44</v>
      </c>
      <c r="H39" s="127"/>
      <c r="I39" s="85"/>
      <c r="J39" s="39"/>
      <c r="K39" s="74"/>
      <c r="L39" s="6"/>
      <c r="M39" s="9"/>
      <c r="N39" s="7"/>
      <c r="O39" s="7"/>
      <c r="P39" s="7"/>
      <c r="Q39" s="7"/>
    </row>
    <row r="40" spans="1:17" ht="39" customHeight="1" thickBot="1" x14ac:dyDescent="0.35">
      <c r="A40" s="177"/>
      <c r="B40" s="164"/>
      <c r="C40" s="153"/>
      <c r="D40" s="115"/>
      <c r="E40" s="51"/>
      <c r="F40" s="124" t="b">
        <v>0</v>
      </c>
      <c r="G40" s="61" t="s">
        <v>39</v>
      </c>
      <c r="H40" s="131"/>
      <c r="I40" s="90"/>
      <c r="J40" s="181" t="s">
        <v>71</v>
      </c>
      <c r="K40" s="182"/>
      <c r="L40" s="6"/>
      <c r="M40" s="9">
        <v>0.99</v>
      </c>
      <c r="N40" s="7"/>
      <c r="O40" s="7"/>
      <c r="P40" s="7"/>
      <c r="Q40" s="7"/>
    </row>
    <row r="41" spans="1:17" ht="105" customHeight="1" thickTop="1" x14ac:dyDescent="0.4">
      <c r="A41" s="93"/>
      <c r="B41" s="187"/>
      <c r="C41" s="96" t="s">
        <v>131</v>
      </c>
      <c r="D41" s="15" t="b">
        <v>0</v>
      </c>
      <c r="E41" s="47" t="s">
        <v>32</v>
      </c>
      <c r="F41" s="118" t="b">
        <v>0</v>
      </c>
      <c r="G41" s="58" t="s">
        <v>45</v>
      </c>
      <c r="H41" s="19" t="b">
        <v>0</v>
      </c>
      <c r="I41" s="85" t="s">
        <v>51</v>
      </c>
      <c r="J41" s="30" t="b">
        <v>0</v>
      </c>
      <c r="K41" s="69" t="s">
        <v>61</v>
      </c>
      <c r="L41" s="4"/>
      <c r="M41" s="9"/>
      <c r="N41" s="7"/>
      <c r="O41" s="7"/>
      <c r="P41" s="7"/>
      <c r="Q41" s="7"/>
    </row>
    <row r="42" spans="1:17" ht="85.2" customHeight="1" thickBot="1" x14ac:dyDescent="0.45">
      <c r="A42" s="93"/>
      <c r="B42" s="187"/>
      <c r="C42" s="78" t="s">
        <v>132</v>
      </c>
      <c r="D42" s="17" t="b">
        <v>0</v>
      </c>
      <c r="E42" s="52" t="s">
        <v>33</v>
      </c>
      <c r="F42" s="125" t="b">
        <v>0</v>
      </c>
      <c r="G42" s="64" t="s">
        <v>46</v>
      </c>
      <c r="H42" s="27" t="b">
        <v>0</v>
      </c>
      <c r="I42" s="91" t="s">
        <v>51</v>
      </c>
      <c r="J42" s="35" t="b">
        <v>0</v>
      </c>
      <c r="K42" s="76" t="s">
        <v>62</v>
      </c>
      <c r="L42" s="4"/>
      <c r="M42" s="9"/>
      <c r="N42" s="7"/>
      <c r="O42" s="7"/>
      <c r="P42" s="7"/>
      <c r="Q42" s="7"/>
    </row>
    <row r="43" spans="1:17" ht="14.4" customHeight="1" x14ac:dyDescent="0.4">
      <c r="A43" s="93"/>
      <c r="B43" s="93"/>
      <c r="C43" s="178" t="s">
        <v>137</v>
      </c>
      <c r="D43" s="190">
        <f>SUM(Data!C21:C30)</f>
        <v>0</v>
      </c>
      <c r="E43" s="191"/>
      <c r="F43" s="190">
        <f>SUM(Data!E21:E30)</f>
        <v>0</v>
      </c>
      <c r="G43" s="191"/>
      <c r="H43" s="190">
        <f>SUM(Data!G21:G30)</f>
        <v>0</v>
      </c>
      <c r="I43" s="191"/>
      <c r="J43" s="190">
        <f>SUM(Data!I21:I30)</f>
        <v>0</v>
      </c>
      <c r="K43" s="191"/>
      <c r="L43" s="8"/>
      <c r="M43" s="8"/>
      <c r="N43" s="7"/>
      <c r="O43" s="7"/>
      <c r="P43" s="7"/>
      <c r="Q43" s="7"/>
    </row>
    <row r="44" spans="1:17" ht="20.399999999999999" customHeight="1" x14ac:dyDescent="0.4">
      <c r="A44" s="93"/>
      <c r="B44" s="93"/>
      <c r="C44" s="179"/>
      <c r="D44" s="192"/>
      <c r="E44" s="193"/>
      <c r="F44" s="192"/>
      <c r="G44" s="193"/>
      <c r="H44" s="192"/>
      <c r="I44" s="193"/>
      <c r="J44" s="192"/>
      <c r="K44" s="193"/>
      <c r="L44" s="8"/>
      <c r="M44" s="8"/>
      <c r="N44" s="7"/>
      <c r="O44" s="7"/>
      <c r="P44" s="7"/>
      <c r="Q44" s="7"/>
    </row>
    <row r="45" spans="1:17" ht="13.2" customHeight="1" thickBot="1" x14ac:dyDescent="0.45">
      <c r="A45" s="93"/>
      <c r="B45" s="93"/>
      <c r="C45" s="180"/>
      <c r="D45" s="194"/>
      <c r="E45" s="195"/>
      <c r="F45" s="194"/>
      <c r="G45" s="195"/>
      <c r="H45" s="194"/>
      <c r="I45" s="195"/>
      <c r="J45" s="194"/>
      <c r="K45" s="195"/>
      <c r="L45" s="8"/>
      <c r="M45" s="8"/>
      <c r="N45" s="7"/>
      <c r="O45" s="7"/>
      <c r="P45" s="7"/>
      <c r="Q45" s="7"/>
    </row>
    <row r="46" spans="1:17" ht="13.2" customHeight="1" x14ac:dyDescent="0.4">
      <c r="B46" s="93"/>
      <c r="C46" s="65"/>
      <c r="D46" s="37"/>
      <c r="E46" s="53"/>
      <c r="F46" s="37"/>
      <c r="G46" s="285"/>
      <c r="H46" s="37"/>
      <c r="I46" s="53"/>
      <c r="J46" s="37"/>
      <c r="K46" s="285"/>
      <c r="L46" s="7"/>
      <c r="M46" s="7"/>
      <c r="N46" s="7"/>
      <c r="O46" s="7"/>
      <c r="Q46" s="7"/>
    </row>
    <row r="47" spans="1:17" x14ac:dyDescent="0.4">
      <c r="A47" s="93"/>
      <c r="B47" s="93"/>
      <c r="C47" s="97" t="s">
        <v>153</v>
      </c>
      <c r="D47" s="36"/>
      <c r="E47" s="40"/>
      <c r="F47" s="36"/>
      <c r="G47" s="286"/>
      <c r="H47" s="36"/>
      <c r="I47" s="40"/>
      <c r="J47" s="36"/>
      <c r="K47" s="286"/>
      <c r="L47" s="7"/>
      <c r="M47" s="7"/>
      <c r="N47" s="7"/>
      <c r="O47" s="7"/>
      <c r="P47" s="7"/>
      <c r="Q47" s="7"/>
    </row>
    <row r="48" spans="1:17" ht="213" customHeight="1" x14ac:dyDescent="0.4">
      <c r="A48" s="93"/>
      <c r="B48" s="93"/>
      <c r="C48" s="145" t="s">
        <v>165</v>
      </c>
      <c r="D48" s="145"/>
      <c r="E48" s="145"/>
      <c r="F48" s="145"/>
      <c r="G48" s="145"/>
      <c r="H48" s="145"/>
      <c r="I48" s="145"/>
      <c r="J48" s="145"/>
      <c r="K48" s="145"/>
      <c r="L48" s="7"/>
      <c r="M48" s="7"/>
      <c r="N48" s="7"/>
      <c r="O48" s="7"/>
      <c r="P48" s="7"/>
      <c r="Q48" s="7"/>
    </row>
    <row r="49" spans="1:17" ht="19.2" customHeight="1" x14ac:dyDescent="0.4">
      <c r="A49" s="93"/>
      <c r="B49" s="93"/>
      <c r="C49" s="101" t="s">
        <v>158</v>
      </c>
      <c r="D49" s="101"/>
      <c r="E49" s="284"/>
      <c r="F49" s="101"/>
      <c r="G49" s="284"/>
      <c r="H49" s="101"/>
      <c r="I49" s="284"/>
      <c r="J49" s="101"/>
      <c r="K49" s="284"/>
      <c r="L49" s="101"/>
      <c r="M49" s="101"/>
      <c r="N49" s="101"/>
      <c r="O49" s="101"/>
      <c r="P49" s="101"/>
      <c r="Q49" s="101"/>
    </row>
    <row r="50" spans="1:17" x14ac:dyDescent="0.4">
      <c r="A50" s="93"/>
      <c r="B50" s="93"/>
      <c r="C50" s="101" t="s">
        <v>159</v>
      </c>
      <c r="D50" s="101"/>
      <c r="E50" s="284"/>
      <c r="F50" s="101"/>
      <c r="G50" s="284"/>
      <c r="H50" s="101"/>
      <c r="I50" s="284"/>
      <c r="J50" s="101"/>
      <c r="K50" s="284"/>
      <c r="L50" s="101"/>
      <c r="M50" s="101"/>
      <c r="N50" s="101"/>
      <c r="O50" s="101"/>
      <c r="P50" s="101"/>
      <c r="Q50" s="101"/>
    </row>
    <row r="51" spans="1:17" x14ac:dyDescent="0.4">
      <c r="A51" s="93"/>
      <c r="B51" s="93"/>
      <c r="C51" s="101" t="s">
        <v>160</v>
      </c>
      <c r="D51" s="101"/>
      <c r="E51" s="284"/>
      <c r="F51" s="101"/>
      <c r="G51" s="284"/>
      <c r="H51" s="101"/>
      <c r="I51" s="284"/>
      <c r="J51" s="101"/>
      <c r="K51" s="284"/>
      <c r="L51" s="101"/>
      <c r="M51" s="101"/>
      <c r="N51" s="101"/>
      <c r="O51" s="101"/>
      <c r="P51" s="101"/>
      <c r="Q51" s="101"/>
    </row>
    <row r="52" spans="1:17" ht="21" customHeight="1" x14ac:dyDescent="0.4">
      <c r="A52" s="93"/>
      <c r="B52" s="93"/>
      <c r="C52" s="103" t="s">
        <v>161</v>
      </c>
      <c r="D52" s="36"/>
      <c r="E52" s="40"/>
      <c r="F52" s="36"/>
      <c r="G52" s="286"/>
      <c r="H52" s="36"/>
      <c r="I52" s="40"/>
      <c r="J52" s="36"/>
      <c r="K52" s="286"/>
      <c r="L52" s="7"/>
      <c r="M52" s="7"/>
      <c r="N52" s="7"/>
      <c r="O52" s="7"/>
      <c r="P52" s="7"/>
      <c r="Q52" s="7"/>
    </row>
    <row r="53" spans="1:17" x14ac:dyDescent="0.4">
      <c r="A53" s="93"/>
      <c r="B53" s="93"/>
      <c r="C53" s="55"/>
      <c r="D53" s="36"/>
      <c r="E53" s="40"/>
      <c r="F53" s="36"/>
      <c r="G53" s="286"/>
      <c r="H53" s="36"/>
      <c r="I53" s="40"/>
      <c r="J53" s="36"/>
      <c r="K53" s="286"/>
      <c r="L53" s="7"/>
      <c r="M53" s="7"/>
      <c r="N53" s="7"/>
      <c r="O53" s="7"/>
      <c r="P53" s="7"/>
      <c r="Q53" s="7"/>
    </row>
    <row r="54" spans="1:17" x14ac:dyDescent="0.4">
      <c r="A54" s="93"/>
      <c r="B54" s="93"/>
      <c r="C54" s="55"/>
      <c r="D54" s="36"/>
      <c r="E54" s="40"/>
      <c r="F54" s="36"/>
      <c r="G54" s="287"/>
      <c r="H54" s="36"/>
      <c r="I54" s="40"/>
      <c r="J54" s="36"/>
      <c r="K54" s="286"/>
      <c r="L54" s="7"/>
      <c r="M54" s="7"/>
      <c r="N54" s="7"/>
      <c r="O54" s="7"/>
      <c r="P54" s="7"/>
      <c r="Q54" s="7"/>
    </row>
    <row r="55" spans="1:17" x14ac:dyDescent="0.4">
      <c r="A55" s="93"/>
      <c r="B55" s="93"/>
      <c r="E55" s="99"/>
      <c r="G55" s="288"/>
    </row>
  </sheetData>
  <sheetProtection algorithmName="SHA-512" hashValue="QmN090BPy9MclPsl6/dk8m0x2PI+EG4huKa7t8zlmGcq43zg5Z+K2sAGVO8/HhX3T+k4qbvWblA4guHyGzmz0Q==" saltValue="ESnJ4+bEzxLS5RxP3NinDw==" spinCount="100000" sheet="1" formatCells="0" formatColumns="0" formatRows="0"/>
  <protectedRanges>
    <protectedRange sqref="L4:L42" name="Notes Section"/>
  </protectedRanges>
  <mergeCells count="30">
    <mergeCell ref="A20:A40"/>
    <mergeCell ref="D43:E45"/>
    <mergeCell ref="F43:G45"/>
    <mergeCell ref="H43:I45"/>
    <mergeCell ref="J43:K45"/>
    <mergeCell ref="C43:C45"/>
    <mergeCell ref="J40:K40"/>
    <mergeCell ref="J29:K29"/>
    <mergeCell ref="C25:C29"/>
    <mergeCell ref="B41:B42"/>
    <mergeCell ref="C20:C24"/>
    <mergeCell ref="C2:K2"/>
    <mergeCell ref="D3:E3"/>
    <mergeCell ref="B9:B19"/>
    <mergeCell ref="B20:B29"/>
    <mergeCell ref="B30:B40"/>
    <mergeCell ref="J13:K13"/>
    <mergeCell ref="J8:K8"/>
    <mergeCell ref="J35:K35"/>
    <mergeCell ref="C5:C8"/>
    <mergeCell ref="C9:C13"/>
    <mergeCell ref="F3:G3"/>
    <mergeCell ref="H3:I3"/>
    <mergeCell ref="C48:K48"/>
    <mergeCell ref="J3:K3"/>
    <mergeCell ref="J19:K19"/>
    <mergeCell ref="C30:C35"/>
    <mergeCell ref="C36:C40"/>
    <mergeCell ref="J24:K24"/>
    <mergeCell ref="C14:C19"/>
  </mergeCells>
  <hyperlinks>
    <hyperlink ref="C49" r:id="rId1" xr:uid="{7A12D965-0B8B-47B7-AFA3-D210C4E8C24C}"/>
    <hyperlink ref="C50" r:id="rId2" xr:uid="{DC33BB53-49E7-4E26-B0E4-A6AD174A8C56}"/>
    <hyperlink ref="C51" r:id="rId3" xr:uid="{F9DF437E-70D5-4177-A477-31D1F1B5F33E}"/>
  </hyperlinks>
  <printOptions horizontalCentered="1"/>
  <pageMargins left="0.15748031496062992" right="0" top="0.19685039370078741" bottom="0" header="0.15748031496062992" footer="0"/>
  <pageSetup scale="39" fitToHeight="2"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510A4-1E04-41E2-A3FF-E5A1A1F2A69C}">
  <sheetPr>
    <pageSetUpPr autoPageBreaks="0" fitToPage="1"/>
  </sheetPr>
  <dimension ref="A1:Q55"/>
  <sheetViews>
    <sheetView zoomScale="80" zoomScaleNormal="80" zoomScaleSheetLayoutView="100" workbookViewId="0">
      <selection activeCell="I1" sqref="I1"/>
    </sheetView>
  </sheetViews>
  <sheetFormatPr defaultRowHeight="21" x14ac:dyDescent="0.4"/>
  <cols>
    <col min="1" max="1" width="4.109375" style="94" customWidth="1"/>
    <col min="2" max="2" width="4.33203125" style="94" customWidth="1"/>
    <col min="3" max="3" width="26.6640625" style="66" customWidth="1"/>
    <col min="4" max="4" width="5.6640625" style="2" customWidth="1"/>
    <col min="5" max="5" width="66.6640625" style="54" customWidth="1"/>
    <col min="6" max="6" width="5.6640625" style="2" customWidth="1"/>
    <col min="7" max="7" width="66.6640625" style="66" customWidth="1"/>
    <col min="8" max="8" width="5.88671875" style="2" customWidth="1"/>
    <col min="9" max="9" width="66.6640625" style="54" customWidth="1"/>
    <col min="10" max="10" width="5.5546875" style="2" customWidth="1"/>
    <col min="11" max="11" width="66.88671875" style="66" customWidth="1"/>
    <col min="12" max="12" width="50.6640625" customWidth="1"/>
  </cols>
  <sheetData>
    <row r="1" spans="1:16" ht="29.4" thickBot="1" x14ac:dyDescent="0.6">
      <c r="A1" s="104"/>
      <c r="B1" s="93"/>
      <c r="C1" s="109" t="s">
        <v>126</v>
      </c>
      <c r="D1" s="36"/>
      <c r="E1" s="40"/>
      <c r="F1" s="36"/>
      <c r="G1" s="55"/>
      <c r="H1" s="102" t="s">
        <v>183</v>
      </c>
      <c r="I1" s="293"/>
      <c r="J1" s="292" t="s">
        <v>168</v>
      </c>
      <c r="K1" s="293"/>
      <c r="L1" s="143"/>
      <c r="M1" s="7"/>
      <c r="N1" s="7"/>
      <c r="O1" s="7"/>
      <c r="P1" s="7"/>
    </row>
    <row r="2" spans="1:16" ht="33" customHeight="1" thickBot="1" x14ac:dyDescent="0.45">
      <c r="A2" s="93"/>
      <c r="B2" s="93"/>
      <c r="C2" s="189" t="s">
        <v>167</v>
      </c>
      <c r="D2" s="189"/>
      <c r="E2" s="189"/>
      <c r="F2" s="189"/>
      <c r="G2" s="189"/>
      <c r="H2" s="189"/>
      <c r="I2" s="189"/>
      <c r="J2" s="189"/>
      <c r="K2" s="189"/>
      <c r="L2" s="144"/>
      <c r="M2" s="8"/>
      <c r="N2" s="7"/>
      <c r="O2" s="7"/>
      <c r="P2" s="7"/>
    </row>
    <row r="3" spans="1:16" ht="43.95" customHeight="1" thickBot="1" x14ac:dyDescent="0.45">
      <c r="A3" s="93"/>
      <c r="B3" s="93"/>
      <c r="C3" s="95" t="s">
        <v>23</v>
      </c>
      <c r="D3" s="158" t="s">
        <v>0</v>
      </c>
      <c r="E3" s="159"/>
      <c r="F3" s="171" t="s">
        <v>13</v>
      </c>
      <c r="G3" s="172"/>
      <c r="H3" s="173" t="s">
        <v>14</v>
      </c>
      <c r="I3" s="174"/>
      <c r="J3" s="146" t="s">
        <v>64</v>
      </c>
      <c r="K3" s="147"/>
      <c r="L3" s="5" t="s">
        <v>21</v>
      </c>
      <c r="M3" s="8"/>
      <c r="N3" s="7"/>
      <c r="O3" s="7"/>
      <c r="P3" s="7"/>
    </row>
    <row r="4" spans="1:16" ht="79.95" customHeight="1" x14ac:dyDescent="0.4">
      <c r="A4" s="93"/>
      <c r="B4" s="93"/>
      <c r="C4" s="77" t="s">
        <v>133</v>
      </c>
      <c r="D4" s="10" t="b">
        <v>0</v>
      </c>
      <c r="E4" s="41" t="s">
        <v>34</v>
      </c>
      <c r="F4" s="116" t="b">
        <v>0</v>
      </c>
      <c r="G4" s="56" t="s">
        <v>111</v>
      </c>
      <c r="H4" s="126" t="b">
        <v>0</v>
      </c>
      <c r="I4" s="80" t="s">
        <v>124</v>
      </c>
      <c r="J4" s="28" t="b">
        <v>0</v>
      </c>
      <c r="K4" s="67" t="s">
        <v>141</v>
      </c>
      <c r="L4" s="3"/>
      <c r="M4" s="9">
        <v>0.99</v>
      </c>
      <c r="N4" s="7"/>
      <c r="O4" s="7"/>
      <c r="P4" s="7"/>
    </row>
    <row r="5" spans="1:16" ht="63.6" customHeight="1" x14ac:dyDescent="0.4">
      <c r="A5" s="93"/>
      <c r="B5" s="93"/>
      <c r="C5" s="166" t="s">
        <v>127</v>
      </c>
      <c r="D5" s="11" t="b">
        <v>0</v>
      </c>
      <c r="E5" s="42" t="s">
        <v>72</v>
      </c>
      <c r="F5" s="117" t="b">
        <v>0</v>
      </c>
      <c r="G5" s="57" t="s">
        <v>119</v>
      </c>
      <c r="H5" s="18" t="b">
        <v>0</v>
      </c>
      <c r="I5" s="81" t="s">
        <v>149</v>
      </c>
      <c r="J5" s="29" t="b">
        <v>0</v>
      </c>
      <c r="K5" s="68" t="s">
        <v>65</v>
      </c>
      <c r="L5" s="4"/>
      <c r="M5" s="9"/>
      <c r="N5" s="7"/>
      <c r="O5" s="7"/>
      <c r="P5" s="7"/>
    </row>
    <row r="6" spans="1:16" ht="67.2" customHeight="1" x14ac:dyDescent="0.4">
      <c r="A6" s="93"/>
      <c r="B6" s="93"/>
      <c r="C6" s="167"/>
      <c r="D6" s="12" t="b">
        <v>0</v>
      </c>
      <c r="E6" s="43" t="s">
        <v>73</v>
      </c>
      <c r="F6" s="118" t="b">
        <v>0</v>
      </c>
      <c r="G6" s="58" t="s">
        <v>75</v>
      </c>
      <c r="H6" s="19" t="b">
        <v>0</v>
      </c>
      <c r="I6" s="82" t="s">
        <v>150</v>
      </c>
      <c r="J6" s="30" t="b">
        <v>0</v>
      </c>
      <c r="K6" s="69" t="s">
        <v>52</v>
      </c>
      <c r="L6" s="4"/>
      <c r="M6" s="9"/>
      <c r="N6" s="7"/>
      <c r="O6" s="7"/>
      <c r="P6" s="7"/>
    </row>
    <row r="7" spans="1:16" ht="44.4" customHeight="1" x14ac:dyDescent="0.4">
      <c r="A7" s="93"/>
      <c r="B7" s="93"/>
      <c r="C7" s="167"/>
      <c r="D7" s="12" t="b">
        <v>0</v>
      </c>
      <c r="E7" s="43" t="s">
        <v>24</v>
      </c>
      <c r="F7" s="118" t="b">
        <v>0</v>
      </c>
      <c r="G7" s="58" t="s">
        <v>105</v>
      </c>
      <c r="H7" s="138"/>
      <c r="I7" s="83"/>
      <c r="J7" s="30" t="b">
        <v>0</v>
      </c>
      <c r="K7" s="69" t="s">
        <v>53</v>
      </c>
      <c r="L7" s="4"/>
      <c r="M7" s="9"/>
      <c r="N7" s="7"/>
      <c r="O7" s="7"/>
      <c r="P7" s="7"/>
    </row>
    <row r="8" spans="1:16" ht="52.2" customHeight="1" x14ac:dyDescent="0.4">
      <c r="A8" s="93"/>
      <c r="B8" s="93"/>
      <c r="C8" s="167"/>
      <c r="D8" s="12" t="b">
        <v>0</v>
      </c>
      <c r="E8" s="43" t="s">
        <v>103</v>
      </c>
      <c r="F8" s="118" t="b">
        <v>0</v>
      </c>
      <c r="G8" s="58" t="s">
        <v>147</v>
      </c>
      <c r="H8" s="138"/>
      <c r="I8" s="83"/>
      <c r="J8" s="148" t="s">
        <v>70</v>
      </c>
      <c r="K8" s="165"/>
      <c r="L8" s="4"/>
      <c r="M8" s="9"/>
      <c r="N8" s="7"/>
      <c r="O8" s="7"/>
      <c r="P8" s="7"/>
    </row>
    <row r="9" spans="1:16" ht="66" customHeight="1" x14ac:dyDescent="0.4">
      <c r="A9" s="93"/>
      <c r="B9" s="160" t="s">
        <v>63</v>
      </c>
      <c r="C9" s="168" t="s">
        <v>128</v>
      </c>
      <c r="D9" s="13" t="b">
        <v>0</v>
      </c>
      <c r="E9" s="44" t="s">
        <v>100</v>
      </c>
      <c r="F9" s="119" t="b">
        <v>0</v>
      </c>
      <c r="G9" s="59" t="s">
        <v>154</v>
      </c>
      <c r="H9" s="20" t="b">
        <v>0</v>
      </c>
      <c r="I9" s="84" t="s">
        <v>76</v>
      </c>
      <c r="J9" s="31" t="b">
        <v>0</v>
      </c>
      <c r="K9" s="70" t="s">
        <v>118</v>
      </c>
      <c r="L9" s="6"/>
      <c r="M9" s="9"/>
      <c r="N9" s="7"/>
      <c r="O9" s="7"/>
      <c r="P9" s="7"/>
    </row>
    <row r="10" spans="1:16" ht="73.2" customHeight="1" x14ac:dyDescent="0.4">
      <c r="A10" s="93"/>
      <c r="B10" s="160"/>
      <c r="C10" s="169"/>
      <c r="D10" s="12" t="b">
        <v>0</v>
      </c>
      <c r="E10" s="43" t="s">
        <v>77</v>
      </c>
      <c r="F10" s="118" t="b">
        <v>0</v>
      </c>
      <c r="G10" s="58" t="s">
        <v>35</v>
      </c>
      <c r="H10" s="19" t="b">
        <v>0</v>
      </c>
      <c r="I10" s="82" t="s">
        <v>135</v>
      </c>
      <c r="J10" s="30" t="b">
        <v>0</v>
      </c>
      <c r="K10" s="69" t="s">
        <v>113</v>
      </c>
      <c r="L10" s="6"/>
      <c r="M10" s="9"/>
      <c r="N10" s="7"/>
      <c r="O10" s="7"/>
      <c r="P10" s="7"/>
    </row>
    <row r="11" spans="1:16" ht="61.2" customHeight="1" x14ac:dyDescent="0.4">
      <c r="A11" s="93"/>
      <c r="B11" s="160"/>
      <c r="C11" s="169"/>
      <c r="D11" s="12" t="b">
        <v>0</v>
      </c>
      <c r="E11" s="43" t="s">
        <v>101</v>
      </c>
      <c r="F11" s="118" t="b">
        <v>0</v>
      </c>
      <c r="G11" s="58" t="s">
        <v>155</v>
      </c>
      <c r="H11" s="19" t="b">
        <v>0</v>
      </c>
      <c r="I11" s="82" t="s">
        <v>156</v>
      </c>
      <c r="J11" s="38"/>
      <c r="K11" s="69"/>
      <c r="L11" s="6"/>
      <c r="M11" s="9"/>
      <c r="N11" s="7"/>
      <c r="O11" s="7"/>
      <c r="P11" s="7"/>
    </row>
    <row r="12" spans="1:16" ht="75.599999999999994" customHeight="1" x14ac:dyDescent="0.4">
      <c r="A12" s="93"/>
      <c r="B12" s="160"/>
      <c r="C12" s="169"/>
      <c r="D12" s="132" t="b">
        <v>0</v>
      </c>
      <c r="E12" s="43" t="s">
        <v>104</v>
      </c>
      <c r="F12" s="118" t="b">
        <v>0</v>
      </c>
      <c r="G12" s="58" t="s">
        <v>96</v>
      </c>
      <c r="H12" s="21"/>
      <c r="I12" s="82"/>
      <c r="J12" s="38"/>
      <c r="K12" s="69"/>
      <c r="L12" s="6"/>
      <c r="M12" s="9"/>
      <c r="N12" s="7"/>
      <c r="O12" s="7"/>
      <c r="P12" s="7"/>
    </row>
    <row r="13" spans="1:16" ht="66" customHeight="1" x14ac:dyDescent="0.4">
      <c r="A13" s="93"/>
      <c r="B13" s="160"/>
      <c r="C13" s="170"/>
      <c r="D13" s="133"/>
      <c r="E13" s="45"/>
      <c r="F13" s="120" t="b">
        <v>0</v>
      </c>
      <c r="G13" s="60" t="s">
        <v>36</v>
      </c>
      <c r="H13" s="138"/>
      <c r="I13" s="85"/>
      <c r="J13" s="148" t="s">
        <v>69</v>
      </c>
      <c r="K13" s="165"/>
      <c r="L13" s="6"/>
      <c r="M13" s="9"/>
      <c r="N13" s="7"/>
      <c r="O13" s="7"/>
      <c r="P13" s="7"/>
    </row>
    <row r="14" spans="1:16" ht="66.599999999999994" customHeight="1" x14ac:dyDescent="0.4">
      <c r="A14" s="93"/>
      <c r="B14" s="160"/>
      <c r="C14" s="156" t="s">
        <v>129</v>
      </c>
      <c r="D14" s="12" t="b">
        <v>0</v>
      </c>
      <c r="E14" s="43" t="s">
        <v>74</v>
      </c>
      <c r="F14" s="118" t="b">
        <v>0</v>
      </c>
      <c r="G14" s="58" t="s">
        <v>92</v>
      </c>
      <c r="H14" s="22" t="b">
        <v>0</v>
      </c>
      <c r="I14" s="84" t="s">
        <v>146</v>
      </c>
      <c r="J14" s="31" t="b">
        <v>0</v>
      </c>
      <c r="K14" s="71" t="s">
        <v>114</v>
      </c>
      <c r="L14" s="6"/>
      <c r="M14" s="9"/>
      <c r="N14" s="7"/>
      <c r="O14" s="7"/>
      <c r="P14" s="7"/>
    </row>
    <row r="15" spans="1:16" ht="72" customHeight="1" x14ac:dyDescent="0.4">
      <c r="A15" s="93"/>
      <c r="B15" s="160"/>
      <c r="C15" s="157"/>
      <c r="D15" s="12" t="b">
        <v>0</v>
      </c>
      <c r="E15" s="43" t="s">
        <v>90</v>
      </c>
      <c r="F15" s="118" t="b">
        <v>0</v>
      </c>
      <c r="G15" s="58" t="s">
        <v>37</v>
      </c>
      <c r="H15" s="23" t="b">
        <v>0</v>
      </c>
      <c r="I15" s="79" t="s">
        <v>140</v>
      </c>
      <c r="J15" s="30" t="b">
        <v>0</v>
      </c>
      <c r="K15" s="72" t="s">
        <v>115</v>
      </c>
      <c r="L15" s="6"/>
      <c r="M15" s="9"/>
      <c r="N15" s="7"/>
      <c r="O15" s="7"/>
      <c r="P15" s="7"/>
    </row>
    <row r="16" spans="1:16" ht="80.400000000000006" customHeight="1" x14ac:dyDescent="0.4">
      <c r="A16" s="93"/>
      <c r="B16" s="160"/>
      <c r="C16" s="157"/>
      <c r="D16" s="12" t="b">
        <v>0</v>
      </c>
      <c r="E16" s="43" t="s">
        <v>136</v>
      </c>
      <c r="F16" s="118" t="b">
        <v>0</v>
      </c>
      <c r="G16" s="58" t="s">
        <v>148</v>
      </c>
      <c r="H16" s="23" t="b">
        <v>0</v>
      </c>
      <c r="I16" s="79" t="s">
        <v>151</v>
      </c>
      <c r="J16" s="30" t="b">
        <v>0</v>
      </c>
      <c r="K16" s="72" t="s">
        <v>89</v>
      </c>
      <c r="L16" s="6"/>
      <c r="M16" s="9"/>
      <c r="N16" s="7"/>
      <c r="O16" s="7"/>
      <c r="P16" s="7"/>
    </row>
    <row r="17" spans="1:16" ht="60.6" customHeight="1" x14ac:dyDescent="0.4">
      <c r="A17" s="93"/>
      <c r="B17" s="160"/>
      <c r="C17" s="157"/>
      <c r="D17" s="132" t="b">
        <v>0</v>
      </c>
      <c r="E17" s="43" t="s">
        <v>25</v>
      </c>
      <c r="F17" s="118" t="b">
        <v>0</v>
      </c>
      <c r="G17" s="58" t="s">
        <v>138</v>
      </c>
      <c r="H17" s="24"/>
      <c r="I17" s="79"/>
      <c r="J17" s="30" t="b">
        <v>0</v>
      </c>
      <c r="K17" s="72" t="s">
        <v>80</v>
      </c>
      <c r="L17" s="6"/>
      <c r="M17" s="9"/>
      <c r="N17" s="7"/>
      <c r="O17" s="7"/>
      <c r="P17" s="7"/>
    </row>
    <row r="18" spans="1:16" ht="40.200000000000003" customHeight="1" x14ac:dyDescent="0.4">
      <c r="A18" s="93"/>
      <c r="B18" s="160"/>
      <c r="C18" s="157"/>
      <c r="D18" s="134"/>
      <c r="E18" s="43"/>
      <c r="F18" s="118" t="b">
        <v>0</v>
      </c>
      <c r="G18" s="58" t="s">
        <v>106</v>
      </c>
      <c r="H18" s="24"/>
      <c r="I18" s="79"/>
      <c r="J18" s="32"/>
      <c r="K18" s="72"/>
      <c r="L18" s="6"/>
      <c r="M18" s="9"/>
      <c r="N18" s="7"/>
      <c r="O18" s="7"/>
      <c r="P18" s="7"/>
    </row>
    <row r="19" spans="1:16" ht="45" customHeight="1" thickBot="1" x14ac:dyDescent="0.45">
      <c r="A19" s="93"/>
      <c r="B19" s="160"/>
      <c r="C19" s="157"/>
      <c r="D19" s="135"/>
      <c r="E19" s="43"/>
      <c r="F19" s="118" t="b">
        <v>0</v>
      </c>
      <c r="G19" s="58" t="s">
        <v>93</v>
      </c>
      <c r="H19" s="24"/>
      <c r="I19" s="79"/>
      <c r="J19" s="148" t="s">
        <v>68</v>
      </c>
      <c r="K19" s="149"/>
      <c r="L19" s="6"/>
      <c r="M19" s="9"/>
      <c r="N19" s="7"/>
      <c r="O19" s="7"/>
      <c r="P19" s="7"/>
    </row>
    <row r="20" spans="1:16" ht="67.95" customHeight="1" thickTop="1" x14ac:dyDescent="0.3">
      <c r="A20" s="175" t="s">
        <v>125</v>
      </c>
      <c r="B20" s="161" t="s">
        <v>162</v>
      </c>
      <c r="C20" s="188" t="s">
        <v>143</v>
      </c>
      <c r="D20" s="14" t="b">
        <v>0</v>
      </c>
      <c r="E20" s="46" t="s">
        <v>26</v>
      </c>
      <c r="F20" s="121" t="b">
        <v>0</v>
      </c>
      <c r="G20" s="62" t="s">
        <v>107</v>
      </c>
      <c r="H20" s="25" t="b">
        <v>0</v>
      </c>
      <c r="I20" s="86" t="s">
        <v>142</v>
      </c>
      <c r="J20" s="33" t="b">
        <v>0</v>
      </c>
      <c r="K20" s="73" t="s">
        <v>112</v>
      </c>
      <c r="L20" s="6"/>
      <c r="M20" s="9">
        <v>0.99</v>
      </c>
      <c r="N20" s="7"/>
      <c r="O20" s="7"/>
      <c r="P20" s="7"/>
    </row>
    <row r="21" spans="1:16" ht="58.2" customHeight="1" x14ac:dyDescent="0.3">
      <c r="A21" s="176"/>
      <c r="B21" s="161"/>
      <c r="C21" s="185"/>
      <c r="D21" s="15" t="b">
        <v>0</v>
      </c>
      <c r="E21" s="43" t="s">
        <v>78</v>
      </c>
      <c r="F21" s="118" t="b">
        <v>0</v>
      </c>
      <c r="G21" s="58" t="s">
        <v>152</v>
      </c>
      <c r="H21" s="19" t="b">
        <v>0</v>
      </c>
      <c r="I21" s="79" t="s">
        <v>47</v>
      </c>
      <c r="J21" s="30" t="b">
        <v>0</v>
      </c>
      <c r="K21" s="74" t="s">
        <v>122</v>
      </c>
      <c r="L21" s="6"/>
      <c r="M21" s="9">
        <v>0.99</v>
      </c>
      <c r="N21" s="7"/>
      <c r="O21" s="7"/>
      <c r="P21" s="7"/>
    </row>
    <row r="22" spans="1:16" ht="54" customHeight="1" x14ac:dyDescent="0.3">
      <c r="A22" s="176"/>
      <c r="B22" s="161"/>
      <c r="C22" s="185"/>
      <c r="D22" s="132" t="b">
        <v>0</v>
      </c>
      <c r="E22" s="43" t="s">
        <v>38</v>
      </c>
      <c r="F22" s="118" t="b">
        <v>0</v>
      </c>
      <c r="G22" s="63" t="s">
        <v>108</v>
      </c>
      <c r="H22" s="19" t="b">
        <v>0</v>
      </c>
      <c r="I22" s="79" t="s">
        <v>87</v>
      </c>
      <c r="J22" s="30" t="b">
        <v>0</v>
      </c>
      <c r="K22" s="74" t="s">
        <v>81</v>
      </c>
      <c r="L22" s="6"/>
      <c r="M22" s="9"/>
      <c r="N22" s="7"/>
      <c r="O22" s="7"/>
      <c r="P22" s="7"/>
    </row>
    <row r="23" spans="1:16" ht="48.6" customHeight="1" x14ac:dyDescent="0.3">
      <c r="A23" s="176"/>
      <c r="B23" s="161"/>
      <c r="C23" s="185"/>
      <c r="D23" s="132" t="b">
        <v>0</v>
      </c>
      <c r="E23" s="47" t="s">
        <v>91</v>
      </c>
      <c r="F23" s="118" t="b">
        <v>0</v>
      </c>
      <c r="G23" s="63" t="s">
        <v>109</v>
      </c>
      <c r="H23" s="19" t="b">
        <v>0</v>
      </c>
      <c r="I23" s="79" t="s">
        <v>48</v>
      </c>
      <c r="J23" s="30" t="b">
        <v>0</v>
      </c>
      <c r="K23" s="74" t="s">
        <v>120</v>
      </c>
      <c r="L23" s="6"/>
      <c r="M23" s="9"/>
      <c r="N23" s="7"/>
      <c r="O23" s="7"/>
      <c r="P23" s="7"/>
    </row>
    <row r="24" spans="1:16" ht="36" customHeight="1" x14ac:dyDescent="0.3">
      <c r="A24" s="176"/>
      <c r="B24" s="161"/>
      <c r="C24" s="185"/>
      <c r="D24" s="136"/>
      <c r="E24" s="48"/>
      <c r="F24" s="122"/>
      <c r="G24" s="60"/>
      <c r="H24" s="26" t="b">
        <v>0</v>
      </c>
      <c r="I24" s="87" t="s">
        <v>85</v>
      </c>
      <c r="J24" s="154" t="s">
        <v>121</v>
      </c>
      <c r="K24" s="155"/>
      <c r="L24" s="6"/>
      <c r="M24" s="9"/>
      <c r="N24" s="7"/>
      <c r="O24" s="7"/>
      <c r="P24" s="7"/>
    </row>
    <row r="25" spans="1:16" ht="71.400000000000006" customHeight="1" x14ac:dyDescent="0.3">
      <c r="A25" s="176"/>
      <c r="B25" s="161"/>
      <c r="C25" s="184" t="s">
        <v>144</v>
      </c>
      <c r="D25" s="15" t="b">
        <v>0</v>
      </c>
      <c r="E25" s="43" t="s">
        <v>83</v>
      </c>
      <c r="F25" s="118" t="b">
        <v>0</v>
      </c>
      <c r="G25" s="58" t="s">
        <v>116</v>
      </c>
      <c r="H25" s="19" t="b">
        <v>0</v>
      </c>
      <c r="I25" s="79" t="s">
        <v>134</v>
      </c>
      <c r="J25" s="30" t="b">
        <v>0</v>
      </c>
      <c r="K25" s="74" t="s">
        <v>54</v>
      </c>
      <c r="L25" s="6"/>
      <c r="M25" s="9"/>
      <c r="N25" s="7"/>
      <c r="O25" s="7"/>
      <c r="P25" s="7"/>
    </row>
    <row r="26" spans="1:16" ht="43.95" customHeight="1" x14ac:dyDescent="0.3">
      <c r="A26" s="176"/>
      <c r="B26" s="161"/>
      <c r="C26" s="185"/>
      <c r="D26" s="15" t="b">
        <v>0</v>
      </c>
      <c r="E26" s="43" t="s">
        <v>27</v>
      </c>
      <c r="F26" s="118" t="b">
        <v>0</v>
      </c>
      <c r="G26" s="58" t="s">
        <v>110</v>
      </c>
      <c r="H26" s="19" t="b">
        <v>0</v>
      </c>
      <c r="I26" s="79" t="s">
        <v>86</v>
      </c>
      <c r="J26" s="30" t="b">
        <v>0</v>
      </c>
      <c r="K26" s="74" t="s">
        <v>55</v>
      </c>
      <c r="L26" s="6"/>
      <c r="M26" s="9"/>
      <c r="N26" s="7"/>
      <c r="O26" s="7"/>
      <c r="P26" s="7"/>
    </row>
    <row r="27" spans="1:16" ht="45" customHeight="1" x14ac:dyDescent="0.3">
      <c r="A27" s="176"/>
      <c r="B27" s="161"/>
      <c r="C27" s="185"/>
      <c r="D27" s="135"/>
      <c r="E27" s="47"/>
      <c r="F27" s="118" t="b">
        <v>0</v>
      </c>
      <c r="G27" s="58" t="s">
        <v>94</v>
      </c>
      <c r="H27" s="19" t="b">
        <v>0</v>
      </c>
      <c r="I27" s="79" t="s">
        <v>79</v>
      </c>
      <c r="J27" s="30" t="b">
        <v>0</v>
      </c>
      <c r="K27" s="74" t="s">
        <v>56</v>
      </c>
      <c r="L27" s="6"/>
      <c r="M27" s="9"/>
      <c r="N27" s="7"/>
      <c r="O27" s="7"/>
      <c r="P27" s="7"/>
    </row>
    <row r="28" spans="1:16" ht="46.2" customHeight="1" x14ac:dyDescent="0.3">
      <c r="A28" s="176"/>
      <c r="B28" s="161"/>
      <c r="C28" s="185"/>
      <c r="D28" s="135"/>
      <c r="E28" s="43"/>
      <c r="F28" s="118" t="b">
        <v>0</v>
      </c>
      <c r="G28" s="63" t="s">
        <v>95</v>
      </c>
      <c r="H28" s="19" t="b">
        <v>0</v>
      </c>
      <c r="I28" s="79" t="s">
        <v>49</v>
      </c>
      <c r="J28" s="30" t="b">
        <v>0</v>
      </c>
      <c r="K28" s="74" t="s">
        <v>88</v>
      </c>
      <c r="L28" s="6"/>
      <c r="M28" s="9"/>
      <c r="N28" s="7"/>
      <c r="O28" s="7"/>
      <c r="P28" s="7"/>
    </row>
    <row r="29" spans="1:16" ht="23.4" customHeight="1" thickBot="1" x14ac:dyDescent="0.35">
      <c r="A29" s="176"/>
      <c r="B29" s="161"/>
      <c r="C29" s="186"/>
      <c r="D29" s="137"/>
      <c r="E29" s="49"/>
      <c r="F29" s="123"/>
      <c r="G29" s="61"/>
      <c r="H29" s="139"/>
      <c r="I29" s="92"/>
      <c r="J29" s="183" t="s">
        <v>67</v>
      </c>
      <c r="K29" s="182"/>
      <c r="L29" s="6"/>
      <c r="M29" s="9"/>
      <c r="N29" s="7"/>
      <c r="O29" s="7"/>
      <c r="P29" s="7"/>
    </row>
    <row r="30" spans="1:16" ht="59.4" customHeight="1" thickTop="1" x14ac:dyDescent="0.3">
      <c r="A30" s="176"/>
      <c r="B30" s="162" t="s">
        <v>163</v>
      </c>
      <c r="C30" s="150" t="s">
        <v>145</v>
      </c>
      <c r="D30" s="14" t="b">
        <v>0</v>
      </c>
      <c r="E30" s="46" t="s">
        <v>28</v>
      </c>
      <c r="F30" s="121" t="b">
        <v>0</v>
      </c>
      <c r="G30" s="62" t="s">
        <v>40</v>
      </c>
      <c r="H30" s="25" t="b">
        <v>0</v>
      </c>
      <c r="I30" s="88" t="s">
        <v>98</v>
      </c>
      <c r="J30" s="33" t="b">
        <v>0</v>
      </c>
      <c r="K30" s="73" t="s">
        <v>57</v>
      </c>
      <c r="L30" s="6"/>
      <c r="M30" s="9"/>
      <c r="N30" s="7"/>
      <c r="O30" s="7"/>
      <c r="P30" s="7"/>
    </row>
    <row r="31" spans="1:16" ht="50.4" customHeight="1" x14ac:dyDescent="0.3">
      <c r="A31" s="176"/>
      <c r="B31" s="163"/>
      <c r="C31" s="151"/>
      <c r="D31" s="15" t="b">
        <v>0</v>
      </c>
      <c r="E31" s="43" t="s">
        <v>82</v>
      </c>
      <c r="F31" s="118" t="b">
        <v>0</v>
      </c>
      <c r="G31" s="58" t="s">
        <v>117</v>
      </c>
      <c r="H31" s="19" t="b">
        <v>0</v>
      </c>
      <c r="I31" s="79" t="s">
        <v>157</v>
      </c>
      <c r="J31" s="30" t="b">
        <v>0</v>
      </c>
      <c r="K31" s="74" t="s">
        <v>58</v>
      </c>
      <c r="L31" s="6"/>
      <c r="M31" s="9"/>
      <c r="N31" s="7"/>
      <c r="O31" s="7"/>
      <c r="P31" s="7"/>
    </row>
    <row r="32" spans="1:16" ht="52.95" customHeight="1" x14ac:dyDescent="0.3">
      <c r="A32" s="176"/>
      <c r="B32" s="163"/>
      <c r="C32" s="151"/>
      <c r="D32" s="15" t="b">
        <v>0</v>
      </c>
      <c r="E32" s="43" t="s">
        <v>29</v>
      </c>
      <c r="F32" s="118" t="b">
        <v>0</v>
      </c>
      <c r="G32" s="63" t="s">
        <v>41</v>
      </c>
      <c r="H32" s="140"/>
      <c r="I32" s="79"/>
      <c r="J32" s="34" t="b">
        <v>0</v>
      </c>
      <c r="K32" s="74" t="s">
        <v>84</v>
      </c>
      <c r="L32" s="6"/>
      <c r="M32" s="9"/>
      <c r="N32" s="7"/>
      <c r="O32" s="7"/>
      <c r="P32" s="7"/>
    </row>
    <row r="33" spans="1:16" ht="50.1" customHeight="1" x14ac:dyDescent="0.3">
      <c r="A33" s="176"/>
      <c r="B33" s="163"/>
      <c r="C33" s="151"/>
      <c r="D33" s="135"/>
      <c r="E33" s="43"/>
      <c r="F33" s="118" t="b">
        <v>0</v>
      </c>
      <c r="G33" s="58" t="s">
        <v>42</v>
      </c>
      <c r="H33" s="138"/>
      <c r="I33" s="85"/>
      <c r="J33" s="39"/>
      <c r="K33" s="74"/>
      <c r="L33" s="6"/>
      <c r="M33" s="9"/>
      <c r="N33" s="7"/>
      <c r="O33" s="7"/>
      <c r="P33" s="7"/>
    </row>
    <row r="34" spans="1:16" ht="50.1" customHeight="1" x14ac:dyDescent="0.3">
      <c r="A34" s="176"/>
      <c r="B34" s="163"/>
      <c r="C34" s="151"/>
      <c r="D34" s="135"/>
      <c r="E34" s="43"/>
      <c r="F34" s="118" t="b">
        <v>0</v>
      </c>
      <c r="G34" s="63" t="s">
        <v>139</v>
      </c>
      <c r="H34" s="140"/>
      <c r="I34" s="85"/>
      <c r="J34" s="39"/>
      <c r="K34" s="74"/>
      <c r="L34" s="6"/>
      <c r="M34" s="9"/>
      <c r="N34" s="7"/>
      <c r="O34" s="7"/>
      <c r="P34" s="7"/>
    </row>
    <row r="35" spans="1:16" ht="39" customHeight="1" x14ac:dyDescent="0.3">
      <c r="A35" s="176"/>
      <c r="B35" s="163"/>
      <c r="C35" s="152"/>
      <c r="D35" s="135"/>
      <c r="E35" s="48"/>
      <c r="F35" s="120" t="b">
        <v>0</v>
      </c>
      <c r="G35" s="60" t="s">
        <v>43</v>
      </c>
      <c r="H35" s="141"/>
      <c r="I35" s="89"/>
      <c r="J35" s="154" t="s">
        <v>66</v>
      </c>
      <c r="K35" s="155"/>
      <c r="L35" s="6"/>
      <c r="M35" s="9"/>
      <c r="N35" s="7"/>
      <c r="O35" s="7"/>
      <c r="P35" s="7"/>
    </row>
    <row r="36" spans="1:16" ht="52.2" customHeight="1" x14ac:dyDescent="0.3">
      <c r="A36" s="176"/>
      <c r="B36" s="163"/>
      <c r="C36" s="151" t="s">
        <v>130</v>
      </c>
      <c r="D36" s="16" t="b">
        <v>0</v>
      </c>
      <c r="E36" s="50" t="s">
        <v>30</v>
      </c>
      <c r="F36" s="118" t="b">
        <v>0</v>
      </c>
      <c r="G36" s="58" t="s">
        <v>99</v>
      </c>
      <c r="H36" s="19" t="b">
        <v>0</v>
      </c>
      <c r="I36" s="79" t="s">
        <v>50</v>
      </c>
      <c r="J36" s="30" t="b">
        <v>0</v>
      </c>
      <c r="K36" s="74" t="s">
        <v>59</v>
      </c>
      <c r="L36" s="6"/>
      <c r="M36" s="9"/>
      <c r="N36" s="7"/>
      <c r="O36" s="7"/>
      <c r="P36" s="7"/>
    </row>
    <row r="37" spans="1:16" ht="49.2" customHeight="1" x14ac:dyDescent="0.3">
      <c r="A37" s="176"/>
      <c r="B37" s="163"/>
      <c r="C37" s="151"/>
      <c r="D37" s="15" t="b">
        <v>0</v>
      </c>
      <c r="E37" s="47" t="s">
        <v>31</v>
      </c>
      <c r="F37" s="118" t="b">
        <v>0</v>
      </c>
      <c r="G37" s="58" t="s">
        <v>123</v>
      </c>
      <c r="H37" s="19" t="b">
        <v>0</v>
      </c>
      <c r="I37" s="79" t="s">
        <v>102</v>
      </c>
      <c r="J37" s="30" t="b">
        <v>0</v>
      </c>
      <c r="K37" s="74" t="s">
        <v>60</v>
      </c>
      <c r="L37" s="6"/>
      <c r="M37" s="9"/>
      <c r="N37" s="7"/>
      <c r="O37" s="7"/>
      <c r="P37" s="7"/>
    </row>
    <row r="38" spans="1:16" ht="75" customHeight="1" x14ac:dyDescent="0.4">
      <c r="A38" s="176"/>
      <c r="B38" s="163"/>
      <c r="C38" s="151"/>
      <c r="D38" s="135"/>
      <c r="E38" s="47"/>
      <c r="F38" s="118" t="b">
        <v>0</v>
      </c>
      <c r="G38" s="58" t="s">
        <v>97</v>
      </c>
      <c r="H38" s="138"/>
      <c r="I38" s="85"/>
      <c r="J38" s="39"/>
      <c r="K38" s="75"/>
      <c r="L38" s="6"/>
      <c r="M38" s="9"/>
      <c r="N38" s="7"/>
      <c r="O38" s="7"/>
      <c r="P38" s="7"/>
    </row>
    <row r="39" spans="1:16" ht="39" customHeight="1" x14ac:dyDescent="0.3">
      <c r="A39" s="176"/>
      <c r="B39" s="163"/>
      <c r="C39" s="151"/>
      <c r="D39" s="135"/>
      <c r="E39" s="47"/>
      <c r="F39" s="118" t="b">
        <v>0</v>
      </c>
      <c r="G39" s="58" t="s">
        <v>44</v>
      </c>
      <c r="H39" s="138"/>
      <c r="I39" s="85"/>
      <c r="J39" s="39"/>
      <c r="K39" s="74"/>
      <c r="L39" s="6"/>
      <c r="M39" s="9"/>
      <c r="N39" s="7"/>
      <c r="O39" s="7"/>
      <c r="P39" s="7"/>
    </row>
    <row r="40" spans="1:16" ht="39" customHeight="1" thickBot="1" x14ac:dyDescent="0.35">
      <c r="A40" s="177"/>
      <c r="B40" s="164"/>
      <c r="C40" s="153"/>
      <c r="D40" s="137"/>
      <c r="E40" s="51"/>
      <c r="F40" s="124" t="b">
        <v>0</v>
      </c>
      <c r="G40" s="61" t="s">
        <v>39</v>
      </c>
      <c r="H40" s="142"/>
      <c r="I40" s="90"/>
      <c r="J40" s="181" t="s">
        <v>71</v>
      </c>
      <c r="K40" s="182"/>
      <c r="L40" s="6"/>
      <c r="M40" s="9">
        <v>0.99</v>
      </c>
      <c r="N40" s="7"/>
      <c r="O40" s="7"/>
      <c r="P40" s="7"/>
    </row>
    <row r="41" spans="1:16" ht="105" customHeight="1" thickTop="1" x14ac:dyDescent="0.4">
      <c r="A41" s="93"/>
      <c r="B41" s="187"/>
      <c r="C41" s="96" t="s">
        <v>131</v>
      </c>
      <c r="D41" s="15" t="b">
        <v>0</v>
      </c>
      <c r="E41" s="47" t="s">
        <v>32</v>
      </c>
      <c r="F41" s="118" t="b">
        <v>0</v>
      </c>
      <c r="G41" s="58" t="s">
        <v>45</v>
      </c>
      <c r="H41" s="19" t="b">
        <v>0</v>
      </c>
      <c r="I41" s="85" t="s">
        <v>51</v>
      </c>
      <c r="J41" s="30" t="b">
        <v>0</v>
      </c>
      <c r="K41" s="69" t="s">
        <v>61</v>
      </c>
      <c r="L41" s="4"/>
      <c r="M41" s="9"/>
      <c r="N41" s="7"/>
      <c r="O41" s="7"/>
      <c r="P41" s="7"/>
    </row>
    <row r="42" spans="1:16" ht="85.2" customHeight="1" thickBot="1" x14ac:dyDescent="0.45">
      <c r="A42" s="93"/>
      <c r="B42" s="187"/>
      <c r="C42" s="78" t="s">
        <v>132</v>
      </c>
      <c r="D42" s="17" t="b">
        <v>0</v>
      </c>
      <c r="E42" s="52" t="s">
        <v>33</v>
      </c>
      <c r="F42" s="125" t="b">
        <v>0</v>
      </c>
      <c r="G42" s="64" t="s">
        <v>46</v>
      </c>
      <c r="H42" s="27" t="b">
        <v>0</v>
      </c>
      <c r="I42" s="91" t="s">
        <v>51</v>
      </c>
      <c r="J42" s="35" t="b">
        <v>0</v>
      </c>
      <c r="K42" s="76" t="s">
        <v>62</v>
      </c>
      <c r="L42" s="4"/>
      <c r="M42" s="9"/>
      <c r="N42" s="7"/>
      <c r="O42" s="7"/>
      <c r="P42" s="7"/>
    </row>
    <row r="43" spans="1:16" ht="15" customHeight="1" x14ac:dyDescent="0.4">
      <c r="A43" s="93"/>
      <c r="B43" s="93"/>
      <c r="C43" s="178" t="s">
        <v>137</v>
      </c>
      <c r="D43" s="190">
        <f>SUM(Data!C38:C47)</f>
        <v>0</v>
      </c>
      <c r="E43" s="191"/>
      <c r="F43" s="190">
        <f>SUM(Data!E38:E47)</f>
        <v>0</v>
      </c>
      <c r="G43" s="191"/>
      <c r="H43" s="190">
        <f>SUM(Data!G38:G47)</f>
        <v>0</v>
      </c>
      <c r="I43" s="191"/>
      <c r="J43" s="190">
        <f>SUM(Data!I38:I47)</f>
        <v>0</v>
      </c>
      <c r="K43" s="191"/>
      <c r="L43" s="8"/>
      <c r="M43" s="8"/>
      <c r="N43" s="7"/>
      <c r="O43" s="7"/>
      <c r="P43" s="7"/>
    </row>
    <row r="44" spans="1:16" ht="14.4" customHeight="1" x14ac:dyDescent="0.4">
      <c r="A44" s="93"/>
      <c r="B44" s="93"/>
      <c r="C44" s="179"/>
      <c r="D44" s="192"/>
      <c r="E44" s="193"/>
      <c r="F44" s="192"/>
      <c r="G44" s="193"/>
      <c r="H44" s="192"/>
      <c r="I44" s="193"/>
      <c r="J44" s="192"/>
      <c r="K44" s="193"/>
      <c r="L44" s="8"/>
      <c r="M44" s="8"/>
      <c r="N44" s="7"/>
      <c r="O44" s="7"/>
      <c r="P44" s="7"/>
    </row>
    <row r="45" spans="1:16" ht="18" customHeight="1" thickBot="1" x14ac:dyDescent="0.45">
      <c r="A45" s="93"/>
      <c r="B45" s="93"/>
      <c r="C45" s="180"/>
      <c r="D45" s="194"/>
      <c r="E45" s="195"/>
      <c r="F45" s="194"/>
      <c r="G45" s="195"/>
      <c r="H45" s="194"/>
      <c r="I45" s="195"/>
      <c r="J45" s="194"/>
      <c r="K45" s="195"/>
      <c r="L45" s="8"/>
      <c r="M45" s="8"/>
      <c r="N45" s="7"/>
      <c r="O45" s="7"/>
      <c r="P45" s="7"/>
    </row>
    <row r="46" spans="1:16" x14ac:dyDescent="0.4">
      <c r="B46" s="93"/>
      <c r="C46" s="65"/>
      <c r="D46" s="37"/>
      <c r="E46" s="53"/>
      <c r="F46" s="37"/>
      <c r="G46" s="65"/>
      <c r="H46" s="37"/>
      <c r="I46" s="53"/>
      <c r="J46" s="37"/>
      <c r="K46" s="65"/>
      <c r="L46" s="7"/>
      <c r="M46" s="7"/>
      <c r="N46" s="7"/>
      <c r="O46" s="7"/>
    </row>
    <row r="47" spans="1:16" x14ac:dyDescent="0.4">
      <c r="A47" s="93"/>
      <c r="B47" s="93"/>
      <c r="C47" s="97" t="s">
        <v>153</v>
      </c>
      <c r="D47" s="36"/>
      <c r="E47" s="40"/>
      <c r="F47" s="36"/>
      <c r="G47" s="55"/>
      <c r="H47" s="36"/>
      <c r="I47" s="40"/>
      <c r="J47" s="36"/>
      <c r="K47" s="55"/>
      <c r="L47" s="7"/>
      <c r="M47" s="7"/>
      <c r="N47" s="7"/>
      <c r="O47" s="7"/>
      <c r="P47" s="7"/>
    </row>
    <row r="48" spans="1:16" ht="214.2" customHeight="1" x14ac:dyDescent="0.4">
      <c r="A48" s="93"/>
      <c r="B48" s="93"/>
      <c r="C48" s="145" t="s">
        <v>165</v>
      </c>
      <c r="D48" s="145"/>
      <c r="E48" s="145"/>
      <c r="F48" s="145"/>
      <c r="G48" s="145"/>
      <c r="H48" s="145"/>
      <c r="I48" s="145"/>
      <c r="J48" s="145"/>
      <c r="K48" s="145"/>
      <c r="L48" s="7"/>
      <c r="M48" s="7"/>
      <c r="N48" s="7"/>
      <c r="O48" s="7"/>
      <c r="P48" s="7"/>
    </row>
    <row r="49" spans="1:17" ht="16.2" customHeight="1" x14ac:dyDescent="0.4">
      <c r="A49" s="93"/>
      <c r="B49" s="93"/>
      <c r="C49" s="101" t="s">
        <v>158</v>
      </c>
      <c r="D49" s="101"/>
      <c r="E49" s="101"/>
      <c r="F49" s="101"/>
      <c r="G49" s="101"/>
      <c r="H49" s="101"/>
      <c r="I49" s="101"/>
      <c r="J49" s="101"/>
      <c r="K49" s="101"/>
      <c r="L49" s="101"/>
      <c r="M49" s="101"/>
      <c r="N49" s="101"/>
      <c r="O49" s="101"/>
      <c r="P49" s="101"/>
      <c r="Q49" s="101"/>
    </row>
    <row r="50" spans="1:17" x14ac:dyDescent="0.4">
      <c r="A50" s="93"/>
      <c r="B50" s="93"/>
      <c r="C50" s="101" t="s">
        <v>159</v>
      </c>
      <c r="D50" s="101"/>
      <c r="E50" s="101"/>
      <c r="F50" s="101"/>
      <c r="G50" s="101"/>
      <c r="H50" s="101"/>
      <c r="I50" s="101"/>
      <c r="J50" s="101"/>
      <c r="K50" s="101"/>
      <c r="L50" s="101"/>
      <c r="M50" s="101"/>
      <c r="N50" s="101"/>
      <c r="O50" s="101"/>
      <c r="P50" s="101"/>
      <c r="Q50" s="101"/>
    </row>
    <row r="51" spans="1:17" x14ac:dyDescent="0.4">
      <c r="A51" s="93"/>
      <c r="B51" s="93"/>
      <c r="C51" s="101" t="s">
        <v>160</v>
      </c>
      <c r="D51" s="101"/>
      <c r="E51" s="101"/>
      <c r="F51" s="101"/>
      <c r="G51" s="101"/>
      <c r="H51" s="101"/>
      <c r="I51" s="101"/>
      <c r="J51" s="101"/>
      <c r="K51" s="101"/>
      <c r="L51" s="101"/>
      <c r="M51" s="101"/>
      <c r="N51" s="101"/>
      <c r="O51" s="101"/>
      <c r="P51" s="101"/>
      <c r="Q51" s="101"/>
    </row>
    <row r="52" spans="1:17" ht="19.2" customHeight="1" x14ac:dyDescent="0.4">
      <c r="A52" s="93"/>
      <c r="B52" s="93"/>
      <c r="C52" s="103" t="s">
        <v>161</v>
      </c>
      <c r="D52" s="36"/>
      <c r="E52" s="40"/>
      <c r="F52" s="36"/>
      <c r="G52" s="55"/>
      <c r="H52" s="36"/>
      <c r="I52" s="40"/>
      <c r="J52" s="36"/>
      <c r="K52" s="55"/>
      <c r="L52" s="7"/>
      <c r="M52" s="7"/>
      <c r="N52" s="7"/>
      <c r="O52" s="7"/>
      <c r="P52" s="7"/>
      <c r="Q52" s="7"/>
    </row>
    <row r="53" spans="1:17" x14ac:dyDescent="0.4">
      <c r="A53" s="93"/>
      <c r="B53" s="93"/>
      <c r="C53" s="55"/>
      <c r="D53" s="36"/>
      <c r="E53" s="40"/>
      <c r="F53" s="36"/>
      <c r="G53" s="55"/>
      <c r="H53" s="36"/>
      <c r="I53" s="40"/>
      <c r="J53" s="36"/>
      <c r="K53" s="55"/>
      <c r="L53" s="7"/>
      <c r="M53" s="7"/>
      <c r="N53" s="7"/>
      <c r="O53" s="7"/>
      <c r="P53" s="7"/>
      <c r="Q53" s="7"/>
    </row>
    <row r="54" spans="1:17" x14ac:dyDescent="0.4">
      <c r="A54" s="93"/>
      <c r="B54" s="93"/>
      <c r="C54" s="55"/>
      <c r="D54" s="36"/>
      <c r="E54" s="40"/>
      <c r="F54" s="36"/>
      <c r="G54" s="100"/>
      <c r="H54" s="36"/>
      <c r="I54" s="40"/>
      <c r="J54" s="36"/>
      <c r="K54" s="55"/>
      <c r="L54" s="7"/>
      <c r="M54" s="7"/>
      <c r="N54" s="7"/>
      <c r="O54" s="7"/>
      <c r="P54" s="7"/>
      <c r="Q54" s="7"/>
    </row>
    <row r="55" spans="1:17" x14ac:dyDescent="0.4">
      <c r="A55" s="93"/>
      <c r="B55" s="93"/>
      <c r="E55" s="99"/>
      <c r="G55" s="98"/>
    </row>
  </sheetData>
  <sheetProtection formatCells="0" formatColumns="0" formatRows="0"/>
  <protectedRanges>
    <protectedRange sqref="L4:L42" name="Notes Section"/>
  </protectedRanges>
  <mergeCells count="30">
    <mergeCell ref="C5:C8"/>
    <mergeCell ref="J8:K8"/>
    <mergeCell ref="C2:K2"/>
    <mergeCell ref="D3:E3"/>
    <mergeCell ref="F3:G3"/>
    <mergeCell ref="H3:I3"/>
    <mergeCell ref="J3:K3"/>
    <mergeCell ref="A20:A40"/>
    <mergeCell ref="B20:B29"/>
    <mergeCell ref="C20:C24"/>
    <mergeCell ref="J24:K24"/>
    <mergeCell ref="C25:C29"/>
    <mergeCell ref="J29:K29"/>
    <mergeCell ref="B30:B40"/>
    <mergeCell ref="C30:C35"/>
    <mergeCell ref="J35:K35"/>
    <mergeCell ref="C36:C40"/>
    <mergeCell ref="J40:K40"/>
    <mergeCell ref="B9:B19"/>
    <mergeCell ref="C9:C13"/>
    <mergeCell ref="J13:K13"/>
    <mergeCell ref="C14:C19"/>
    <mergeCell ref="J19:K19"/>
    <mergeCell ref="C48:K48"/>
    <mergeCell ref="B41:B42"/>
    <mergeCell ref="C43:C45"/>
    <mergeCell ref="D43:E45"/>
    <mergeCell ref="F43:G45"/>
    <mergeCell ref="H43:I45"/>
    <mergeCell ref="J43:K45"/>
  </mergeCells>
  <hyperlinks>
    <hyperlink ref="C49" r:id="rId1" xr:uid="{B53E53E1-227D-478C-BE8B-52D61DDC33E6}"/>
    <hyperlink ref="C50" r:id="rId2" xr:uid="{7ABF1229-2629-4A43-839D-AC99E4C58BC4}"/>
    <hyperlink ref="C51" r:id="rId3" xr:uid="{F7EEB8F5-E2D4-4A11-8620-A5570CCB02D6}"/>
  </hyperlinks>
  <printOptions horizontalCentered="1"/>
  <pageMargins left="0.15748031496062992" right="0" top="0.19685039370078741" bottom="0" header="0.15748031496062992" footer="0"/>
  <pageSetup scale="39" fitToHeight="2"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76A8-4C45-49A3-B7EB-00C85A9D0DC5}">
  <sheetPr codeName="Sheet5">
    <pageSetUpPr fitToPage="1"/>
  </sheetPr>
  <dimension ref="A1:O51"/>
  <sheetViews>
    <sheetView zoomScaleNormal="100" workbookViewId="0">
      <selection activeCell="P9" sqref="P9"/>
    </sheetView>
  </sheetViews>
  <sheetFormatPr defaultRowHeight="15.6" x14ac:dyDescent="0.3"/>
  <cols>
    <col min="1" max="1" width="21.44140625" style="1" customWidth="1"/>
    <col min="2" max="3" width="17" style="1" customWidth="1"/>
    <col min="4" max="5" width="15.6640625" style="1" customWidth="1"/>
    <col min="6" max="7" width="15.88671875" style="1" customWidth="1"/>
    <col min="8" max="10" width="15.6640625" style="1" customWidth="1"/>
    <col min="11" max="11" width="18.5546875" style="1" customWidth="1"/>
    <col min="12" max="12" width="17.88671875" style="1" customWidth="1"/>
    <col min="13" max="16384" width="8.88671875" style="1"/>
  </cols>
  <sheetData>
    <row r="1" spans="1:12" ht="33.75" customHeight="1" thickBot="1" x14ac:dyDescent="0.35">
      <c r="A1" s="247" t="s">
        <v>22</v>
      </c>
      <c r="B1" s="248"/>
      <c r="C1" s="248"/>
      <c r="D1" s="248"/>
      <c r="E1" s="248"/>
      <c r="F1" s="248"/>
      <c r="G1" s="248"/>
      <c r="H1" s="248"/>
      <c r="I1" s="248"/>
      <c r="J1" s="248"/>
      <c r="K1" s="248"/>
      <c r="L1" s="249"/>
    </row>
    <row r="2" spans="1:12" ht="33.75" customHeight="1" thickBot="1" x14ac:dyDescent="0.35">
      <c r="A2" s="250"/>
      <c r="B2" s="250"/>
      <c r="C2" s="105" t="s">
        <v>19</v>
      </c>
      <c r="D2" s="106" t="s">
        <v>13</v>
      </c>
      <c r="E2" s="107" t="s">
        <v>14</v>
      </c>
      <c r="F2" s="108" t="s">
        <v>15</v>
      </c>
      <c r="G2" s="251"/>
      <c r="H2" s="279" t="s">
        <v>16</v>
      </c>
      <c r="I2" s="200" t="s">
        <v>178</v>
      </c>
      <c r="J2" s="200" t="s">
        <v>179</v>
      </c>
      <c r="K2" s="251"/>
      <c r="L2" s="252"/>
    </row>
    <row r="3" spans="1:12" ht="33.75" customHeight="1" x14ac:dyDescent="0.3">
      <c r="A3" s="253" t="s">
        <v>170</v>
      </c>
      <c r="B3" s="254" t="s">
        <v>17</v>
      </c>
      <c r="C3" s="255">
        <f>B34</f>
        <v>0</v>
      </c>
      <c r="D3" s="255">
        <f>D34</f>
        <v>0</v>
      </c>
      <c r="E3" s="255">
        <f>F34</f>
        <v>0</v>
      </c>
      <c r="F3" s="255">
        <f>H34</f>
        <v>0</v>
      </c>
      <c r="G3" s="256"/>
      <c r="H3" s="282" t="s">
        <v>171</v>
      </c>
      <c r="I3" s="202">
        <f>L21</f>
        <v>0</v>
      </c>
      <c r="J3" s="202">
        <f>L38</f>
        <v>0</v>
      </c>
      <c r="K3" s="257"/>
      <c r="L3" s="258"/>
    </row>
    <row r="4" spans="1:12" ht="33.75" customHeight="1" x14ac:dyDescent="0.3">
      <c r="A4" s="253"/>
      <c r="B4" s="254" t="s">
        <v>18</v>
      </c>
      <c r="C4" s="255">
        <f>B51</f>
        <v>0</v>
      </c>
      <c r="D4" s="255">
        <f>D51</f>
        <v>0</v>
      </c>
      <c r="E4" s="255">
        <f>F51</f>
        <v>0</v>
      </c>
      <c r="F4" s="255">
        <f>H51</f>
        <v>0</v>
      </c>
      <c r="G4" s="259"/>
      <c r="H4" s="280" t="s">
        <v>172</v>
      </c>
      <c r="I4" s="202">
        <f t="shared" ref="I4:I12" si="0">L22</f>
        <v>0</v>
      </c>
      <c r="J4" s="204">
        <f t="shared" ref="J4:J12" si="1">L39</f>
        <v>0</v>
      </c>
      <c r="K4" s="257"/>
      <c r="L4" s="260"/>
    </row>
    <row r="5" spans="1:12" ht="33.75" customHeight="1" x14ac:dyDescent="0.3">
      <c r="A5" s="253"/>
      <c r="B5" s="254" t="s">
        <v>20</v>
      </c>
      <c r="C5" s="255">
        <f>C4-C3</f>
        <v>0</v>
      </c>
      <c r="D5" s="255">
        <f t="shared" ref="D5:F5" si="2">D4-D3</f>
        <v>0</v>
      </c>
      <c r="E5" s="255">
        <f t="shared" si="2"/>
        <v>0</v>
      </c>
      <c r="F5" s="255">
        <f t="shared" si="2"/>
        <v>0</v>
      </c>
      <c r="G5" s="259"/>
      <c r="H5" s="280" t="s">
        <v>173</v>
      </c>
      <c r="I5" s="202">
        <f t="shared" si="0"/>
        <v>0</v>
      </c>
      <c r="J5" s="204">
        <f t="shared" si="1"/>
        <v>0</v>
      </c>
      <c r="K5" s="257"/>
      <c r="L5" s="260"/>
    </row>
    <row r="6" spans="1:12" ht="33.75" customHeight="1" x14ac:dyDescent="0.3">
      <c r="A6" s="205"/>
      <c r="B6" s="251"/>
      <c r="C6" s="261"/>
      <c r="D6" s="261"/>
      <c r="E6" s="261"/>
      <c r="F6" s="261"/>
      <c r="G6" s="251"/>
      <c r="H6" s="280" t="s">
        <v>174</v>
      </c>
      <c r="I6" s="202">
        <f t="shared" si="0"/>
        <v>0</v>
      </c>
      <c r="J6" s="204">
        <f t="shared" si="1"/>
        <v>0</v>
      </c>
      <c r="K6" s="251"/>
      <c r="L6" s="252"/>
    </row>
    <row r="7" spans="1:12" ht="33.75" customHeight="1" x14ac:dyDescent="0.3">
      <c r="A7" s="250"/>
      <c r="B7" s="250"/>
      <c r="C7" s="196" t="s">
        <v>19</v>
      </c>
      <c r="D7" s="197" t="s">
        <v>13</v>
      </c>
      <c r="E7" s="198" t="s">
        <v>14</v>
      </c>
      <c r="F7" s="199" t="s">
        <v>15</v>
      </c>
      <c r="G7" s="251"/>
      <c r="H7" s="280" t="s">
        <v>180</v>
      </c>
      <c r="I7" s="202">
        <f t="shared" si="0"/>
        <v>0</v>
      </c>
      <c r="J7" s="204">
        <f t="shared" si="1"/>
        <v>0</v>
      </c>
      <c r="K7" s="251"/>
      <c r="L7" s="252"/>
    </row>
    <row r="8" spans="1:12" ht="33.75" customHeight="1" x14ac:dyDescent="0.3">
      <c r="A8" s="253" t="s">
        <v>16</v>
      </c>
      <c r="B8" s="254" t="s">
        <v>17</v>
      </c>
      <c r="C8" s="262">
        <f>B33</f>
        <v>0</v>
      </c>
      <c r="D8" s="262">
        <f>D33</f>
        <v>0</v>
      </c>
      <c r="E8" s="262">
        <f>F33</f>
        <v>0</v>
      </c>
      <c r="F8" s="262">
        <f>H33</f>
        <v>0</v>
      </c>
      <c r="G8" s="256"/>
      <c r="H8" s="280" t="s">
        <v>182</v>
      </c>
      <c r="I8" s="202">
        <f t="shared" si="0"/>
        <v>0</v>
      </c>
      <c r="J8" s="204">
        <f t="shared" si="1"/>
        <v>0</v>
      </c>
      <c r="K8" s="257"/>
      <c r="L8" s="258"/>
    </row>
    <row r="9" spans="1:12" ht="33.75" customHeight="1" x14ac:dyDescent="0.3">
      <c r="A9" s="253"/>
      <c r="B9" s="254" t="s">
        <v>18</v>
      </c>
      <c r="C9" s="262">
        <f>B50</f>
        <v>0</v>
      </c>
      <c r="D9" s="262">
        <f>D50</f>
        <v>0</v>
      </c>
      <c r="E9" s="262">
        <f>F50</f>
        <v>0</v>
      </c>
      <c r="F9" s="262">
        <f>H50</f>
        <v>0</v>
      </c>
      <c r="G9" s="259"/>
      <c r="H9" s="280" t="s">
        <v>181</v>
      </c>
      <c r="I9" s="202">
        <f t="shared" si="0"/>
        <v>0</v>
      </c>
      <c r="J9" s="204">
        <f t="shared" si="1"/>
        <v>0</v>
      </c>
      <c r="K9" s="257"/>
      <c r="L9" s="260"/>
    </row>
    <row r="10" spans="1:12" ht="33.75" customHeight="1" x14ac:dyDescent="0.3">
      <c r="A10" s="253"/>
      <c r="B10" s="254" t="s">
        <v>20</v>
      </c>
      <c r="C10" s="262">
        <f>C9-C8</f>
        <v>0</v>
      </c>
      <c r="D10" s="262">
        <f t="shared" ref="D10:F10" si="3">D9-D8</f>
        <v>0</v>
      </c>
      <c r="E10" s="262">
        <f t="shared" si="3"/>
        <v>0</v>
      </c>
      <c r="F10" s="262">
        <f t="shared" si="3"/>
        <v>0</v>
      </c>
      <c r="G10" s="259"/>
      <c r="H10" s="280" t="s">
        <v>175</v>
      </c>
      <c r="I10" s="202">
        <f t="shared" si="0"/>
        <v>0</v>
      </c>
      <c r="J10" s="204">
        <f t="shared" si="1"/>
        <v>0</v>
      </c>
      <c r="K10" s="257"/>
      <c r="L10" s="260"/>
    </row>
    <row r="11" spans="1:12" ht="33.75" customHeight="1" x14ac:dyDescent="0.3">
      <c r="A11" s="263"/>
      <c r="B11" s="264"/>
      <c r="C11" s="265"/>
      <c r="D11" s="265"/>
      <c r="E11" s="265"/>
      <c r="F11" s="265"/>
      <c r="G11" s="259"/>
      <c r="H11" s="280" t="s">
        <v>176</v>
      </c>
      <c r="I11" s="202">
        <f t="shared" si="0"/>
        <v>0</v>
      </c>
      <c r="J11" s="204">
        <f t="shared" si="1"/>
        <v>0</v>
      </c>
      <c r="K11" s="257"/>
      <c r="L11" s="260"/>
    </row>
    <row r="12" spans="1:12" ht="33.75" customHeight="1" thickBot="1" x14ac:dyDescent="0.35">
      <c r="A12" s="205"/>
      <c r="B12" s="257"/>
      <c r="C12" s="259"/>
      <c r="D12" s="257"/>
      <c r="E12" s="259"/>
      <c r="F12" s="257"/>
      <c r="G12" s="259"/>
      <c r="H12" s="283" t="s">
        <v>177</v>
      </c>
      <c r="I12" s="281">
        <f t="shared" si="0"/>
        <v>0</v>
      </c>
      <c r="J12" s="207">
        <f t="shared" si="1"/>
        <v>0</v>
      </c>
      <c r="K12" s="257"/>
      <c r="L12" s="260"/>
    </row>
    <row r="13" spans="1:12" ht="9.6" customHeight="1" x14ac:dyDescent="0.3">
      <c r="A13" s="205"/>
      <c r="B13" s="257"/>
      <c r="C13" s="259"/>
      <c r="D13" s="257"/>
      <c r="E13" s="259"/>
      <c r="F13" s="257"/>
      <c r="G13" s="259"/>
      <c r="H13" s="278"/>
      <c r="J13" s="257"/>
      <c r="K13" s="257"/>
      <c r="L13" s="260"/>
    </row>
    <row r="14" spans="1:12" ht="33.75" customHeight="1" x14ac:dyDescent="0.3">
      <c r="A14" s="266"/>
      <c r="B14" s="250"/>
      <c r="C14" s="203" t="s">
        <v>3</v>
      </c>
      <c r="D14" s="203" t="s">
        <v>4</v>
      </c>
      <c r="E14" s="203" t="s">
        <v>5</v>
      </c>
      <c r="F14" s="203" t="s">
        <v>6</v>
      </c>
      <c r="G14" s="209" t="s">
        <v>7</v>
      </c>
      <c r="H14" s="209" t="s">
        <v>8</v>
      </c>
      <c r="I14" s="209" t="s">
        <v>9</v>
      </c>
      <c r="J14" s="208" t="s">
        <v>10</v>
      </c>
      <c r="K14" s="208" t="s">
        <v>11</v>
      </c>
      <c r="L14" s="210" t="s">
        <v>12</v>
      </c>
    </row>
    <row r="15" spans="1:12" ht="33.75" customHeight="1" x14ac:dyDescent="0.3">
      <c r="A15" s="253" t="s">
        <v>16</v>
      </c>
      <c r="B15" s="254" t="s">
        <v>17</v>
      </c>
      <c r="C15" s="262">
        <f>L21</f>
        <v>0</v>
      </c>
      <c r="D15" s="262">
        <f>L22</f>
        <v>0</v>
      </c>
      <c r="E15" s="262">
        <f>L23</f>
        <v>0</v>
      </c>
      <c r="F15" s="262">
        <f>L24</f>
        <v>0</v>
      </c>
      <c r="G15" s="262">
        <f>L25</f>
        <v>0</v>
      </c>
      <c r="H15" s="262">
        <f>L26</f>
        <v>0</v>
      </c>
      <c r="I15" s="262">
        <f>L27</f>
        <v>0</v>
      </c>
      <c r="J15" s="262">
        <f>L28</f>
        <v>0</v>
      </c>
      <c r="K15" s="262">
        <f>L29</f>
        <v>0</v>
      </c>
      <c r="L15" s="262">
        <f>L30</f>
        <v>0</v>
      </c>
    </row>
    <row r="16" spans="1:12" ht="33.75" customHeight="1" x14ac:dyDescent="0.3">
      <c r="A16" s="253"/>
      <c r="B16" s="254" t="s">
        <v>18</v>
      </c>
      <c r="C16" s="262">
        <f>L38</f>
        <v>0</v>
      </c>
      <c r="D16" s="262">
        <f>L39</f>
        <v>0</v>
      </c>
      <c r="E16" s="262">
        <f>L40</f>
        <v>0</v>
      </c>
      <c r="F16" s="262">
        <f>L41</f>
        <v>0</v>
      </c>
      <c r="G16" s="262">
        <f>L42</f>
        <v>0</v>
      </c>
      <c r="H16" s="262">
        <f>L43</f>
        <v>0</v>
      </c>
      <c r="I16" s="262">
        <f>L44</f>
        <v>0</v>
      </c>
      <c r="J16" s="262">
        <f>L45</f>
        <v>0</v>
      </c>
      <c r="K16" s="262">
        <f>L46</f>
        <v>0</v>
      </c>
      <c r="L16" s="262">
        <f>L47</f>
        <v>0</v>
      </c>
    </row>
    <row r="17" spans="1:12" ht="33.75" customHeight="1" thickBot="1" x14ac:dyDescent="0.35">
      <c r="A17" s="267"/>
      <c r="B17" s="268" t="s">
        <v>20</v>
      </c>
      <c r="C17" s="269">
        <f>C16-C15</f>
        <v>0</v>
      </c>
      <c r="D17" s="269">
        <f t="shared" ref="D17:L17" si="4">D16-D15</f>
        <v>0</v>
      </c>
      <c r="E17" s="269">
        <f t="shared" si="4"/>
        <v>0</v>
      </c>
      <c r="F17" s="269">
        <f t="shared" si="4"/>
        <v>0</v>
      </c>
      <c r="G17" s="269">
        <f t="shared" si="4"/>
        <v>0</v>
      </c>
      <c r="H17" s="269">
        <f t="shared" si="4"/>
        <v>0</v>
      </c>
      <c r="I17" s="269">
        <f t="shared" si="4"/>
        <v>0</v>
      </c>
      <c r="J17" s="269">
        <f t="shared" si="4"/>
        <v>0</v>
      </c>
      <c r="K17" s="269">
        <f t="shared" si="4"/>
        <v>0</v>
      </c>
      <c r="L17" s="269">
        <f t="shared" si="4"/>
        <v>0</v>
      </c>
    </row>
    <row r="18" spans="1:12" ht="33.75" customHeight="1" thickBot="1" x14ac:dyDescent="0.35">
      <c r="A18" s="270"/>
      <c r="B18" s="271"/>
      <c r="C18" s="272"/>
      <c r="D18" s="272"/>
      <c r="E18" s="272"/>
      <c r="F18" s="272"/>
      <c r="G18" s="272"/>
      <c r="H18" s="272"/>
      <c r="I18" s="272"/>
      <c r="J18" s="272"/>
      <c r="K18" s="272"/>
      <c r="L18" s="272"/>
    </row>
    <row r="19" spans="1:12" ht="33.75" customHeight="1" thickBot="1" x14ac:dyDescent="0.35">
      <c r="A19" s="247" t="s">
        <v>164</v>
      </c>
      <c r="B19" s="273"/>
      <c r="C19" s="273"/>
      <c r="D19" s="273"/>
      <c r="E19" s="273"/>
      <c r="F19" s="273"/>
      <c r="G19" s="273"/>
      <c r="H19" s="273"/>
      <c r="I19" s="273"/>
      <c r="J19" s="273"/>
      <c r="K19" s="273"/>
      <c r="L19" s="274"/>
    </row>
    <row r="20" spans="1:12" ht="33" customHeight="1" thickBot="1" x14ac:dyDescent="0.35">
      <c r="A20" s="211"/>
      <c r="B20" s="212" t="s">
        <v>0</v>
      </c>
      <c r="C20" s="213"/>
      <c r="D20" s="214" t="s">
        <v>13</v>
      </c>
      <c r="E20" s="215"/>
      <c r="F20" s="216" t="s">
        <v>14</v>
      </c>
      <c r="G20" s="217"/>
      <c r="H20" s="218" t="s">
        <v>15</v>
      </c>
      <c r="I20" s="219"/>
      <c r="J20" s="220" t="s">
        <v>1</v>
      </c>
      <c r="K20" s="221" t="s">
        <v>2</v>
      </c>
      <c r="L20" s="200" t="s">
        <v>16</v>
      </c>
    </row>
    <row r="21" spans="1:12" ht="19.95" customHeight="1" x14ac:dyDescent="0.3">
      <c r="A21" s="201" t="s">
        <v>3</v>
      </c>
      <c r="B21" s="222">
        <f>COUNTIF(Roadmap!D4,TRUE)</f>
        <v>0</v>
      </c>
      <c r="C21" s="202">
        <f>B21/1</f>
        <v>0</v>
      </c>
      <c r="D21" s="222">
        <f>COUNTIF(Roadmap!F4,TRUE)</f>
        <v>0</v>
      </c>
      <c r="E21" s="202">
        <f>D21/1</f>
        <v>0</v>
      </c>
      <c r="F21" s="222">
        <f>COUNTIF(Roadmap!H4,TRUE)</f>
        <v>0</v>
      </c>
      <c r="G21" s="202">
        <f>F21/1</f>
        <v>0</v>
      </c>
      <c r="H21" s="222">
        <f>COUNTIF(Roadmap!J4,TRUE)</f>
        <v>0</v>
      </c>
      <c r="I21" s="202">
        <f>H21/1</f>
        <v>0</v>
      </c>
      <c r="J21" s="223">
        <f>SUM(B21,D21,F21,H21)</f>
        <v>0</v>
      </c>
      <c r="K21" s="224">
        <v>4</v>
      </c>
      <c r="L21" s="202">
        <f t="shared" ref="L21:L30" si="5">J21/K21</f>
        <v>0</v>
      </c>
    </row>
    <row r="22" spans="1:12" ht="19.95" customHeight="1" x14ac:dyDescent="0.3">
      <c r="A22" s="203" t="s">
        <v>4</v>
      </c>
      <c r="B22" s="222">
        <f>COUNTIF(Roadmap!D5:D8,TRUE)</f>
        <v>0</v>
      </c>
      <c r="C22" s="204">
        <f>B22/4</f>
        <v>0</v>
      </c>
      <c r="D22" s="222">
        <f>COUNTIF(Roadmap!F5:F8,TRUE)</f>
        <v>0</v>
      </c>
      <c r="E22" s="204">
        <f>D22/4</f>
        <v>0</v>
      </c>
      <c r="F22" s="222">
        <f>COUNTIF(Roadmap!H5:H8,TRUE)</f>
        <v>0</v>
      </c>
      <c r="G22" s="204">
        <f>F22/2</f>
        <v>0</v>
      </c>
      <c r="H22" s="222">
        <f>COUNTIF(Roadmap!J5:J8,TRUE)</f>
        <v>0</v>
      </c>
      <c r="I22" s="204">
        <f>H22/3</f>
        <v>0</v>
      </c>
      <c r="J22" s="225">
        <f t="shared" ref="J22:J30" si="6">SUM(B22,D22,F22,H22)</f>
        <v>0</v>
      </c>
      <c r="K22" s="226">
        <v>13</v>
      </c>
      <c r="L22" s="204">
        <f t="shared" si="5"/>
        <v>0</v>
      </c>
    </row>
    <row r="23" spans="1:12" ht="19.95" customHeight="1" x14ac:dyDescent="0.3">
      <c r="A23" s="203" t="s">
        <v>5</v>
      </c>
      <c r="B23" s="222">
        <f>COUNTIF(Roadmap!D9:D13,TRUE)</f>
        <v>0</v>
      </c>
      <c r="C23" s="204">
        <f>B23/4</f>
        <v>0</v>
      </c>
      <c r="D23" s="222">
        <f>COUNTIF(Roadmap!F9:F13,TRUE)</f>
        <v>0</v>
      </c>
      <c r="E23" s="204">
        <f>D23/5</f>
        <v>0</v>
      </c>
      <c r="F23" s="222">
        <f>COUNTIF(Roadmap!H9:H13,TRUE)</f>
        <v>0</v>
      </c>
      <c r="G23" s="204">
        <f>F23/3</f>
        <v>0</v>
      </c>
      <c r="H23" s="222">
        <f>COUNTIF(Roadmap!J9:J13,TRUE)</f>
        <v>0</v>
      </c>
      <c r="I23" s="204">
        <f>H23/2</f>
        <v>0</v>
      </c>
      <c r="J23" s="225">
        <f t="shared" si="6"/>
        <v>0</v>
      </c>
      <c r="K23" s="226">
        <v>14</v>
      </c>
      <c r="L23" s="204">
        <f t="shared" si="5"/>
        <v>0</v>
      </c>
    </row>
    <row r="24" spans="1:12" ht="19.95" customHeight="1" x14ac:dyDescent="0.3">
      <c r="A24" s="203" t="s">
        <v>6</v>
      </c>
      <c r="B24" s="222">
        <f>COUNTIF(Roadmap!D14:D19,TRUE)</f>
        <v>0</v>
      </c>
      <c r="C24" s="204">
        <f>B24/4</f>
        <v>0</v>
      </c>
      <c r="D24" s="222">
        <f>COUNTIF(Roadmap!F14:F19,TRUE)</f>
        <v>0</v>
      </c>
      <c r="E24" s="204">
        <f>D24/6</f>
        <v>0</v>
      </c>
      <c r="F24" s="222">
        <f>COUNTIF(Roadmap!H14:H19,TRUE)</f>
        <v>0</v>
      </c>
      <c r="G24" s="204">
        <f>F24/3</f>
        <v>0</v>
      </c>
      <c r="H24" s="222">
        <f>COUNTIF(Roadmap!J14:J19,TRUE)</f>
        <v>0</v>
      </c>
      <c r="I24" s="204">
        <f>H24/4</f>
        <v>0</v>
      </c>
      <c r="J24" s="225">
        <f t="shared" si="6"/>
        <v>0</v>
      </c>
      <c r="K24" s="226">
        <v>17</v>
      </c>
      <c r="L24" s="204">
        <f t="shared" si="5"/>
        <v>0</v>
      </c>
    </row>
    <row r="25" spans="1:12" ht="19.95" customHeight="1" x14ac:dyDescent="0.3">
      <c r="A25" s="203" t="s">
        <v>7</v>
      </c>
      <c r="B25" s="222">
        <f>COUNTIF(Roadmap!D20:D24,TRUE)</f>
        <v>0</v>
      </c>
      <c r="C25" s="204">
        <f>B25/4</f>
        <v>0</v>
      </c>
      <c r="D25" s="222">
        <f>COUNTIF(Roadmap!F20:F24,TRUE)</f>
        <v>0</v>
      </c>
      <c r="E25" s="204">
        <f>D25/4</f>
        <v>0</v>
      </c>
      <c r="F25" s="222">
        <f>COUNTIF(Roadmap!H20:H24,TRUE)</f>
        <v>0</v>
      </c>
      <c r="G25" s="204">
        <f>F25/5</f>
        <v>0</v>
      </c>
      <c r="H25" s="222">
        <f>COUNTIF(Roadmap!J20:J24,TRUE)</f>
        <v>0</v>
      </c>
      <c r="I25" s="204">
        <f>H25/4</f>
        <v>0</v>
      </c>
      <c r="J25" s="225">
        <f t="shared" si="6"/>
        <v>0</v>
      </c>
      <c r="K25" s="226">
        <v>17</v>
      </c>
      <c r="L25" s="204">
        <f t="shared" si="5"/>
        <v>0</v>
      </c>
    </row>
    <row r="26" spans="1:12" ht="19.95" customHeight="1" x14ac:dyDescent="0.3">
      <c r="A26" s="203" t="s">
        <v>8</v>
      </c>
      <c r="B26" s="222">
        <f>COUNTIF(Roadmap!D25:D29,TRUE)</f>
        <v>0</v>
      </c>
      <c r="C26" s="204">
        <f>B26/2</f>
        <v>0</v>
      </c>
      <c r="D26" s="222">
        <f>COUNTIF(Roadmap!F25:F29,TRUE)</f>
        <v>0</v>
      </c>
      <c r="E26" s="204">
        <f>D26/4</f>
        <v>0</v>
      </c>
      <c r="F26" s="222">
        <f>COUNTIF(Roadmap!H25:H29,TRUE)</f>
        <v>0</v>
      </c>
      <c r="G26" s="204">
        <f>F26/4</f>
        <v>0</v>
      </c>
      <c r="H26" s="222">
        <f>COUNTIF(Roadmap!J25:J29,TRUE)</f>
        <v>0</v>
      </c>
      <c r="I26" s="204">
        <f>H26/4</f>
        <v>0</v>
      </c>
      <c r="J26" s="225">
        <f t="shared" si="6"/>
        <v>0</v>
      </c>
      <c r="K26" s="226">
        <v>14</v>
      </c>
      <c r="L26" s="204">
        <f t="shared" si="5"/>
        <v>0</v>
      </c>
    </row>
    <row r="27" spans="1:12" ht="19.95" customHeight="1" x14ac:dyDescent="0.3">
      <c r="A27" s="203" t="s">
        <v>9</v>
      </c>
      <c r="B27" s="222">
        <f>COUNTIF(Roadmap!D30:D35,TRUE)</f>
        <v>0</v>
      </c>
      <c r="C27" s="204">
        <f>B27/3</f>
        <v>0</v>
      </c>
      <c r="D27" s="222">
        <f>COUNTIF(Roadmap!F30:F35,TRUE)</f>
        <v>0</v>
      </c>
      <c r="E27" s="204">
        <f>D27/6</f>
        <v>0</v>
      </c>
      <c r="F27" s="222">
        <f>COUNTIF(Roadmap!H30:H35,TRUE)</f>
        <v>0</v>
      </c>
      <c r="G27" s="204">
        <f>F27/2</f>
        <v>0</v>
      </c>
      <c r="H27" s="222">
        <f>COUNTIF(Roadmap!J30:J35,TRUE)</f>
        <v>0</v>
      </c>
      <c r="I27" s="204">
        <f>H27/3</f>
        <v>0</v>
      </c>
      <c r="J27" s="225">
        <f t="shared" si="6"/>
        <v>0</v>
      </c>
      <c r="K27" s="226">
        <v>14</v>
      </c>
      <c r="L27" s="204">
        <f t="shared" si="5"/>
        <v>0</v>
      </c>
    </row>
    <row r="28" spans="1:12" ht="19.95" customHeight="1" x14ac:dyDescent="0.3">
      <c r="A28" s="203" t="s">
        <v>10</v>
      </c>
      <c r="B28" s="222">
        <f>COUNTIF(Roadmap!D36:D40,TRUE)</f>
        <v>0</v>
      </c>
      <c r="C28" s="204">
        <f>B28/2</f>
        <v>0</v>
      </c>
      <c r="D28" s="222">
        <f>COUNTIF(Roadmap!F36:F40,TRUE)</f>
        <v>0</v>
      </c>
      <c r="E28" s="204">
        <f>D28/5</f>
        <v>0</v>
      </c>
      <c r="F28" s="222">
        <f>COUNTIF(Roadmap!H36:H40,TRUE)</f>
        <v>0</v>
      </c>
      <c r="G28" s="204">
        <f>F28/2</f>
        <v>0</v>
      </c>
      <c r="H28" s="222">
        <f>COUNTIF(Roadmap!J36:J40,TRUE)</f>
        <v>0</v>
      </c>
      <c r="I28" s="204">
        <f>H28/2</f>
        <v>0</v>
      </c>
      <c r="J28" s="225">
        <f t="shared" si="6"/>
        <v>0</v>
      </c>
      <c r="K28" s="226">
        <v>11</v>
      </c>
      <c r="L28" s="204">
        <f t="shared" si="5"/>
        <v>0</v>
      </c>
    </row>
    <row r="29" spans="1:12" ht="19.95" customHeight="1" x14ac:dyDescent="0.3">
      <c r="A29" s="203" t="s">
        <v>11</v>
      </c>
      <c r="B29" s="222">
        <f>COUNTIF(Roadmap!D41,TRUE)</f>
        <v>0</v>
      </c>
      <c r="C29" s="204">
        <f>B29/1</f>
        <v>0</v>
      </c>
      <c r="D29" s="222">
        <f>COUNTIF(Roadmap!F41,TRUE)</f>
        <v>0</v>
      </c>
      <c r="E29" s="204">
        <f>D29/1</f>
        <v>0</v>
      </c>
      <c r="F29" s="222">
        <f>COUNTIF(Roadmap!H41,TRUE)</f>
        <v>0</v>
      </c>
      <c r="G29" s="204">
        <f>F29/1</f>
        <v>0</v>
      </c>
      <c r="H29" s="222">
        <f>COUNTIF(Roadmap!J41,TRUE)</f>
        <v>0</v>
      </c>
      <c r="I29" s="204">
        <f>H29/1</f>
        <v>0</v>
      </c>
      <c r="J29" s="225">
        <f t="shared" si="6"/>
        <v>0</v>
      </c>
      <c r="K29" s="226">
        <v>4</v>
      </c>
      <c r="L29" s="204">
        <f t="shared" si="5"/>
        <v>0</v>
      </c>
    </row>
    <row r="30" spans="1:12" ht="19.95" customHeight="1" thickBot="1" x14ac:dyDescent="0.35">
      <c r="A30" s="206" t="s">
        <v>12</v>
      </c>
      <c r="B30" s="222">
        <f>COUNTIF(Roadmap!D42,TRUE)</f>
        <v>0</v>
      </c>
      <c r="C30" s="207">
        <f>B30/1</f>
        <v>0</v>
      </c>
      <c r="D30" s="222">
        <f>COUNTIF(Roadmap!F42,TRUE)</f>
        <v>0</v>
      </c>
      <c r="E30" s="207">
        <f>D30/1</f>
        <v>0</v>
      </c>
      <c r="F30" s="222">
        <f>COUNTIF(Roadmap!H42,TRUE)</f>
        <v>0</v>
      </c>
      <c r="G30" s="207">
        <f>F30/1</f>
        <v>0</v>
      </c>
      <c r="H30" s="222">
        <f>COUNTIF(Roadmap!J42,TRUE)</f>
        <v>0</v>
      </c>
      <c r="I30" s="207">
        <f>H30/1</f>
        <v>0</v>
      </c>
      <c r="J30" s="227">
        <f t="shared" si="6"/>
        <v>0</v>
      </c>
      <c r="K30" s="228">
        <v>4</v>
      </c>
      <c r="L30" s="207">
        <f t="shared" si="5"/>
        <v>0</v>
      </c>
    </row>
    <row r="31" spans="1:12" ht="33" customHeight="1" x14ac:dyDescent="0.3">
      <c r="A31" s="229" t="s">
        <v>1</v>
      </c>
      <c r="B31" s="230">
        <f>SUM(B21:B30)</f>
        <v>0</v>
      </c>
      <c r="C31" s="231"/>
      <c r="D31" s="230">
        <f>SUM(D21:D30)</f>
        <v>0</v>
      </c>
      <c r="E31" s="231"/>
      <c r="F31" s="230">
        <f>SUM(F21:F30)</f>
        <v>0</v>
      </c>
      <c r="G31" s="231"/>
      <c r="H31" s="232">
        <f>SUM(H21:H30)</f>
        <v>0</v>
      </c>
      <c r="I31" s="233"/>
    </row>
    <row r="32" spans="1:12" ht="33" customHeight="1" x14ac:dyDescent="0.3">
      <c r="A32" s="234" t="s">
        <v>2</v>
      </c>
      <c r="B32" s="235">
        <f>COUNTA(Roadmap!D4:D42)</f>
        <v>26</v>
      </c>
      <c r="C32" s="236"/>
      <c r="D32" s="235">
        <f>COUNTA(Roadmap!F4:F42)</f>
        <v>37</v>
      </c>
      <c r="E32" s="236"/>
      <c r="F32" s="235">
        <f>COUNTA(Roadmap!H4:H42)</f>
        <v>24</v>
      </c>
      <c r="G32" s="236"/>
      <c r="H32" s="235">
        <f>COUNTA(Roadmap!J4:J7,Roadmap!J9:J12,Roadmap!J14:J18,Roadmap!J20:J23,Roadmap!J25:J28,Roadmap!J30:J34,Roadmap!J36:J39,Roadmap!J41,Roadmap!J42)</f>
        <v>25</v>
      </c>
      <c r="I32" s="237"/>
      <c r="J32" s="238"/>
      <c r="K32" s="238"/>
    </row>
    <row r="33" spans="1:15" ht="33" customHeight="1" thickBot="1" x14ac:dyDescent="0.35">
      <c r="A33" s="239" t="s">
        <v>16</v>
      </c>
      <c r="B33" s="240">
        <f>B31/B32</f>
        <v>0</v>
      </c>
      <c r="C33" s="241"/>
      <c r="D33" s="240">
        <f>D31/D32</f>
        <v>0</v>
      </c>
      <c r="E33" s="241"/>
      <c r="F33" s="240">
        <f t="shared" ref="F33" si="7">F31/F32</f>
        <v>0</v>
      </c>
      <c r="G33" s="241"/>
      <c r="H33" s="242">
        <f>H31/H32</f>
        <v>0</v>
      </c>
      <c r="I33" s="243"/>
    </row>
    <row r="34" spans="1:15" ht="33" customHeight="1" thickBot="1" x14ac:dyDescent="0.35">
      <c r="A34" s="239" t="s">
        <v>169</v>
      </c>
      <c r="B34" s="275">
        <f>SUM(C21:C30)</f>
        <v>0</v>
      </c>
      <c r="C34" s="276"/>
      <c r="D34" s="275">
        <f t="shared" ref="D34:I34" si="8">SUM(E21:E30)</f>
        <v>0</v>
      </c>
      <c r="E34" s="276"/>
      <c r="F34" s="275">
        <f t="shared" ref="F34:I34" si="9">SUM(G21:G30)</f>
        <v>0</v>
      </c>
      <c r="G34" s="276"/>
      <c r="H34" s="275">
        <f t="shared" ref="H34:I34" si="10">SUM(I21:I30)</f>
        <v>0</v>
      </c>
      <c r="I34" s="276"/>
    </row>
    <row r="35" spans="1:15" ht="33" customHeight="1" thickBot="1" x14ac:dyDescent="0.35"/>
    <row r="36" spans="1:15" ht="33" customHeight="1" thickBot="1" x14ac:dyDescent="0.35">
      <c r="A36" s="247" t="s">
        <v>166</v>
      </c>
      <c r="B36" s="248"/>
      <c r="C36" s="248"/>
      <c r="D36" s="248"/>
      <c r="E36" s="248"/>
      <c r="F36" s="248"/>
      <c r="G36" s="248"/>
      <c r="H36" s="248"/>
      <c r="I36" s="248"/>
      <c r="J36" s="248"/>
      <c r="K36" s="248"/>
      <c r="L36" s="249"/>
    </row>
    <row r="37" spans="1:15" ht="33" customHeight="1" thickBot="1" x14ac:dyDescent="0.35">
      <c r="A37" s="211"/>
      <c r="B37" s="212" t="s">
        <v>0</v>
      </c>
      <c r="C37" s="213"/>
      <c r="D37" s="214" t="s">
        <v>13</v>
      </c>
      <c r="E37" s="215"/>
      <c r="F37" s="216" t="s">
        <v>14</v>
      </c>
      <c r="G37" s="217"/>
      <c r="H37" s="218" t="s">
        <v>15</v>
      </c>
      <c r="I37" s="244"/>
      <c r="J37" s="220" t="s">
        <v>1</v>
      </c>
      <c r="K37" s="221" t="s">
        <v>2</v>
      </c>
      <c r="L37" s="200" t="s">
        <v>16</v>
      </c>
    </row>
    <row r="38" spans="1:15" ht="19.95" customHeight="1" x14ac:dyDescent="0.3">
      <c r="A38" s="201" t="s">
        <v>3</v>
      </c>
      <c r="B38" s="222">
        <f>COUNTIF('Roadmap (Project End)'!D4,TRUE)</f>
        <v>0</v>
      </c>
      <c r="C38" s="202">
        <f>B38/1</f>
        <v>0</v>
      </c>
      <c r="D38" s="222">
        <f>COUNTIF('Roadmap (Project End)'!F4,TRUE)</f>
        <v>0</v>
      </c>
      <c r="E38" s="202">
        <f>D38/1</f>
        <v>0</v>
      </c>
      <c r="F38" s="222">
        <f>COUNTIF('Roadmap (Project End)'!H4,TRUE)</f>
        <v>0</v>
      </c>
      <c r="G38" s="202">
        <f>F38/1</f>
        <v>0</v>
      </c>
      <c r="H38" s="222">
        <f>COUNTIF('Roadmap (Project End)'!J4,TRUE)</f>
        <v>0</v>
      </c>
      <c r="I38" s="202">
        <f>H38/1</f>
        <v>0</v>
      </c>
      <c r="J38" s="223">
        <f>SUM(B38,D38,F38,H38)</f>
        <v>0</v>
      </c>
      <c r="K38" s="224">
        <v>4</v>
      </c>
      <c r="L38" s="202">
        <f t="shared" ref="L38:L47" si="11">J38/K38</f>
        <v>0</v>
      </c>
      <c r="O38" s="277"/>
    </row>
    <row r="39" spans="1:15" ht="19.95" customHeight="1" x14ac:dyDescent="0.3">
      <c r="A39" s="203" t="s">
        <v>4</v>
      </c>
      <c r="B39" s="222">
        <f>COUNTIF('Roadmap (Project End)'!D5:D8,TRUE)</f>
        <v>0</v>
      </c>
      <c r="C39" s="204">
        <f>B39/4</f>
        <v>0</v>
      </c>
      <c r="D39" s="222">
        <f>COUNTIF('Roadmap (Project End)'!F5:F8,TRUE)</f>
        <v>0</v>
      </c>
      <c r="E39" s="204">
        <f>D39/4</f>
        <v>0</v>
      </c>
      <c r="F39" s="222">
        <f>COUNTIF('Roadmap (Project End)'!H5:H8,TRUE)</f>
        <v>0</v>
      </c>
      <c r="G39" s="204">
        <f>F39/2</f>
        <v>0</v>
      </c>
      <c r="H39" s="222">
        <f>COUNTIF('Roadmap (Project End)'!J5:J8,TRUE)</f>
        <v>0</v>
      </c>
      <c r="I39" s="204">
        <f>H39/3</f>
        <v>0</v>
      </c>
      <c r="J39" s="225">
        <f>SUM(B39,D39,F39,H39)</f>
        <v>0</v>
      </c>
      <c r="K39" s="226">
        <v>13</v>
      </c>
      <c r="L39" s="204">
        <f t="shared" si="11"/>
        <v>0</v>
      </c>
    </row>
    <row r="40" spans="1:15" ht="19.95" customHeight="1" x14ac:dyDescent="0.3">
      <c r="A40" s="203" t="s">
        <v>5</v>
      </c>
      <c r="B40" s="222">
        <f>COUNTIF('Roadmap (Project End)'!D9:D13,TRUE)</f>
        <v>0</v>
      </c>
      <c r="C40" s="204">
        <f>B40/4</f>
        <v>0</v>
      </c>
      <c r="D40" s="222">
        <f>COUNTIF('Roadmap (Project End)'!F9:F13,TRUE)</f>
        <v>0</v>
      </c>
      <c r="E40" s="204">
        <f>D40/5</f>
        <v>0</v>
      </c>
      <c r="F40" s="222">
        <f>COUNTIF('Roadmap (Project End)'!H9:H13,TRUE)</f>
        <v>0</v>
      </c>
      <c r="G40" s="204">
        <f>F40/3</f>
        <v>0</v>
      </c>
      <c r="H40" s="222">
        <f>COUNTIF('Roadmap (Project End)'!J9:J13,TRUE)</f>
        <v>0</v>
      </c>
      <c r="I40" s="204">
        <f>H40/2</f>
        <v>0</v>
      </c>
      <c r="J40" s="225">
        <f t="shared" ref="J40:J47" si="12">SUM(B40,D40,F40,H40)</f>
        <v>0</v>
      </c>
      <c r="K40" s="226">
        <v>14</v>
      </c>
      <c r="L40" s="204">
        <f t="shared" si="11"/>
        <v>0</v>
      </c>
    </row>
    <row r="41" spans="1:15" ht="19.95" customHeight="1" x14ac:dyDescent="0.3">
      <c r="A41" s="203" t="s">
        <v>6</v>
      </c>
      <c r="B41" s="222">
        <f>COUNTIF('Roadmap (Project End)'!D14:D19,TRUE)</f>
        <v>0</v>
      </c>
      <c r="C41" s="204">
        <f>B41/4</f>
        <v>0</v>
      </c>
      <c r="D41" s="222">
        <f>COUNTIF('Roadmap (Project End)'!F14:F19,TRUE)</f>
        <v>0</v>
      </c>
      <c r="E41" s="204">
        <f>D41/6</f>
        <v>0</v>
      </c>
      <c r="F41" s="222">
        <f>COUNTIF('Roadmap (Project End)'!H14:H19,TRUE)</f>
        <v>0</v>
      </c>
      <c r="G41" s="204">
        <f>F41/3</f>
        <v>0</v>
      </c>
      <c r="H41" s="222">
        <f>COUNTIF('Roadmap (Project End)'!J14:J19,TRUE)</f>
        <v>0</v>
      </c>
      <c r="I41" s="204">
        <f>H41/4</f>
        <v>0</v>
      </c>
      <c r="J41" s="225">
        <f t="shared" si="12"/>
        <v>0</v>
      </c>
      <c r="K41" s="226">
        <v>17</v>
      </c>
      <c r="L41" s="204">
        <f t="shared" si="11"/>
        <v>0</v>
      </c>
    </row>
    <row r="42" spans="1:15" ht="19.95" customHeight="1" x14ac:dyDescent="0.3">
      <c r="A42" s="203" t="s">
        <v>7</v>
      </c>
      <c r="B42" s="222">
        <f>COUNTIF('Roadmap (Project End)'!D20:D24,TRUE)</f>
        <v>0</v>
      </c>
      <c r="C42" s="204">
        <f>B42/4</f>
        <v>0</v>
      </c>
      <c r="D42" s="222">
        <f>COUNTIF('Roadmap (Project End)'!F20:F24,TRUE)</f>
        <v>0</v>
      </c>
      <c r="E42" s="204">
        <f>D42/4</f>
        <v>0</v>
      </c>
      <c r="F42" s="222">
        <f>COUNTIF('Roadmap (Project End)'!H20:H24,TRUE)</f>
        <v>0</v>
      </c>
      <c r="G42" s="204">
        <f>F42/5</f>
        <v>0</v>
      </c>
      <c r="H42" s="222">
        <f>COUNTIF('Roadmap (Project End)'!J20:J24,TRUE)</f>
        <v>0</v>
      </c>
      <c r="I42" s="204">
        <f>H42/4</f>
        <v>0</v>
      </c>
      <c r="J42" s="225">
        <f t="shared" si="12"/>
        <v>0</v>
      </c>
      <c r="K42" s="226">
        <v>17</v>
      </c>
      <c r="L42" s="204">
        <f t="shared" si="11"/>
        <v>0</v>
      </c>
    </row>
    <row r="43" spans="1:15" ht="19.95" customHeight="1" x14ac:dyDescent="0.3">
      <c r="A43" s="203" t="s">
        <v>8</v>
      </c>
      <c r="B43" s="222">
        <f>COUNTIF('Roadmap (Project End)'!D25:D29,TRUE)</f>
        <v>0</v>
      </c>
      <c r="C43" s="204">
        <f>B43/2</f>
        <v>0</v>
      </c>
      <c r="D43" s="222">
        <f>COUNTIF('Roadmap (Project End)'!F25:F29,TRUE)</f>
        <v>0</v>
      </c>
      <c r="E43" s="204">
        <f>D43/4</f>
        <v>0</v>
      </c>
      <c r="F43" s="222">
        <f>COUNTIF('Roadmap (Project End)'!H25:H29,TRUE)</f>
        <v>0</v>
      </c>
      <c r="G43" s="204">
        <f>F43/4</f>
        <v>0</v>
      </c>
      <c r="H43" s="222">
        <f>COUNTIF('Roadmap (Project End)'!J25:J29,TRUE)</f>
        <v>0</v>
      </c>
      <c r="I43" s="204">
        <f>H43/4</f>
        <v>0</v>
      </c>
      <c r="J43" s="225">
        <f t="shared" si="12"/>
        <v>0</v>
      </c>
      <c r="K43" s="226">
        <v>14</v>
      </c>
      <c r="L43" s="204">
        <f t="shared" si="11"/>
        <v>0</v>
      </c>
    </row>
    <row r="44" spans="1:15" ht="19.95" customHeight="1" x14ac:dyDescent="0.3">
      <c r="A44" s="203" t="s">
        <v>9</v>
      </c>
      <c r="B44" s="222">
        <f>COUNTIF('Roadmap (Project End)'!D30:D35,TRUE)</f>
        <v>0</v>
      </c>
      <c r="C44" s="204">
        <f>B44/3</f>
        <v>0</v>
      </c>
      <c r="D44" s="222">
        <f>COUNTIF('Roadmap (Project End)'!F30:F35,TRUE)</f>
        <v>0</v>
      </c>
      <c r="E44" s="204">
        <f>D44/6</f>
        <v>0</v>
      </c>
      <c r="F44" s="222">
        <f>COUNTIF('Roadmap (Project End)'!H30:H35,TRUE)</f>
        <v>0</v>
      </c>
      <c r="G44" s="204">
        <f>F44/2</f>
        <v>0</v>
      </c>
      <c r="H44" s="222">
        <f>COUNTIF('Roadmap (Project End)'!J30:J35,TRUE)</f>
        <v>0</v>
      </c>
      <c r="I44" s="204">
        <f>H44/3</f>
        <v>0</v>
      </c>
      <c r="J44" s="225">
        <f t="shared" si="12"/>
        <v>0</v>
      </c>
      <c r="K44" s="226">
        <v>14</v>
      </c>
      <c r="L44" s="204">
        <f t="shared" si="11"/>
        <v>0</v>
      </c>
    </row>
    <row r="45" spans="1:15" ht="19.95" customHeight="1" x14ac:dyDescent="0.3">
      <c r="A45" s="203" t="s">
        <v>10</v>
      </c>
      <c r="B45" s="222">
        <f>COUNTIF('Roadmap (Project End)'!D36:D40,TRUE)</f>
        <v>0</v>
      </c>
      <c r="C45" s="204">
        <f>B45/2</f>
        <v>0</v>
      </c>
      <c r="D45" s="222">
        <f>COUNTIF('Roadmap (Project End)'!F36:F40,TRUE)</f>
        <v>0</v>
      </c>
      <c r="E45" s="204">
        <f>D45/5</f>
        <v>0</v>
      </c>
      <c r="F45" s="222">
        <f>COUNTIF('Roadmap (Project End)'!H36:H40,TRUE)</f>
        <v>0</v>
      </c>
      <c r="G45" s="204">
        <f>F45/2</f>
        <v>0</v>
      </c>
      <c r="H45" s="222">
        <f>COUNTIF('Roadmap (Project End)'!J36:J40,TRUE)</f>
        <v>0</v>
      </c>
      <c r="I45" s="204">
        <f>H45/2</f>
        <v>0</v>
      </c>
      <c r="J45" s="225">
        <f t="shared" si="12"/>
        <v>0</v>
      </c>
      <c r="K45" s="226">
        <v>11</v>
      </c>
      <c r="L45" s="204">
        <f t="shared" si="11"/>
        <v>0</v>
      </c>
    </row>
    <row r="46" spans="1:15" ht="19.95" customHeight="1" x14ac:dyDescent="0.3">
      <c r="A46" s="203" t="s">
        <v>11</v>
      </c>
      <c r="B46" s="222">
        <f>COUNTIF('Roadmap (Project End)'!D41,TRUE)</f>
        <v>0</v>
      </c>
      <c r="C46" s="204">
        <f>B46/1</f>
        <v>0</v>
      </c>
      <c r="D46" s="222">
        <f>COUNTIF('Roadmap (Project End)'!F41,TRUE)</f>
        <v>0</v>
      </c>
      <c r="E46" s="204">
        <f>D46/1</f>
        <v>0</v>
      </c>
      <c r="F46" s="222">
        <f>COUNTIF('Roadmap (Project End)'!H41,TRUE)</f>
        <v>0</v>
      </c>
      <c r="G46" s="204">
        <f>F46/1</f>
        <v>0</v>
      </c>
      <c r="H46" s="222">
        <f>COUNTIF('Roadmap (Project End)'!J41,TRUE)</f>
        <v>0</v>
      </c>
      <c r="I46" s="204">
        <f>H46/1</f>
        <v>0</v>
      </c>
      <c r="J46" s="225">
        <f t="shared" si="12"/>
        <v>0</v>
      </c>
      <c r="K46" s="226">
        <v>4</v>
      </c>
      <c r="L46" s="204">
        <f t="shared" si="11"/>
        <v>0</v>
      </c>
    </row>
    <row r="47" spans="1:15" ht="19.95" customHeight="1" thickBot="1" x14ac:dyDescent="0.35">
      <c r="A47" s="206" t="s">
        <v>12</v>
      </c>
      <c r="B47" s="222">
        <f>COUNTIF('Roadmap (Project End)'!D42,TRUE)</f>
        <v>0</v>
      </c>
      <c r="C47" s="207">
        <f>B47/1</f>
        <v>0</v>
      </c>
      <c r="D47" s="222">
        <f>COUNTIF('Roadmap (Project End)'!F42,TRUE)</f>
        <v>0</v>
      </c>
      <c r="E47" s="207">
        <f>D47/1</f>
        <v>0</v>
      </c>
      <c r="F47" s="222">
        <f>COUNTIF('Roadmap (Project End)'!H42,TRUE)</f>
        <v>0</v>
      </c>
      <c r="G47" s="207">
        <f>F47/1</f>
        <v>0</v>
      </c>
      <c r="H47" s="222">
        <f>COUNTIF('Roadmap (Project End)'!J42,TRUE)</f>
        <v>0</v>
      </c>
      <c r="I47" s="207">
        <f>H47/1</f>
        <v>0</v>
      </c>
      <c r="J47" s="227">
        <f t="shared" si="12"/>
        <v>0</v>
      </c>
      <c r="K47" s="228">
        <v>4</v>
      </c>
      <c r="L47" s="207">
        <f t="shared" si="11"/>
        <v>0</v>
      </c>
    </row>
    <row r="48" spans="1:15" ht="33" customHeight="1" x14ac:dyDescent="0.3">
      <c r="A48" s="229" t="s">
        <v>1</v>
      </c>
      <c r="B48" s="230">
        <f>SUM(B38:B47)</f>
        <v>0</v>
      </c>
      <c r="C48" s="231"/>
      <c r="D48" s="230">
        <f>SUM(D38:D47)</f>
        <v>0</v>
      </c>
      <c r="E48" s="231"/>
      <c r="F48" s="230">
        <f>SUM(F38:F47)</f>
        <v>0</v>
      </c>
      <c r="G48" s="231"/>
      <c r="H48" s="230">
        <f>SUM(H38:H47)</f>
        <v>0</v>
      </c>
      <c r="I48" s="245"/>
    </row>
    <row r="49" spans="1:9" ht="33" customHeight="1" x14ac:dyDescent="0.3">
      <c r="A49" s="234" t="s">
        <v>2</v>
      </c>
      <c r="B49" s="235">
        <f>COUNTA('Roadmap (Project End)'!D4:D42)</f>
        <v>26</v>
      </c>
      <c r="C49" s="236"/>
      <c r="D49" s="235">
        <f>COUNTA('Roadmap (Project End)'!F4:F42)</f>
        <v>37</v>
      </c>
      <c r="E49" s="236"/>
      <c r="F49" s="235">
        <f>COUNTA('Roadmap (Project End)'!H4:H42)</f>
        <v>24</v>
      </c>
      <c r="G49" s="236"/>
      <c r="H49" s="235">
        <f>COUNTA('Roadmap (Project End)'!J4:J7,'Roadmap (Project End)'!J9:J12,'Roadmap (Project End)'!J14:J18,'Roadmap (Project End)'!J20:J23,'Roadmap (Project End)'!J25:J28,'Roadmap (Project End)'!J30:J34,'Roadmap (Project End)'!J36:J39,'Roadmap (Project End)'!J41,'Roadmap (Project End)'!J42)</f>
        <v>25</v>
      </c>
      <c r="I49" s="237"/>
    </row>
    <row r="50" spans="1:9" ht="33" customHeight="1" thickBot="1" x14ac:dyDescent="0.35">
      <c r="A50" s="239" t="s">
        <v>16</v>
      </c>
      <c r="B50" s="240">
        <f>B48/B49</f>
        <v>0</v>
      </c>
      <c r="C50" s="241"/>
      <c r="D50" s="240">
        <f>D48/D49</f>
        <v>0</v>
      </c>
      <c r="E50" s="241"/>
      <c r="F50" s="240">
        <f t="shared" ref="F50" si="13">F48/F49</f>
        <v>0</v>
      </c>
      <c r="G50" s="241"/>
      <c r="H50" s="240">
        <f>H48/H49</f>
        <v>0</v>
      </c>
      <c r="I50" s="246"/>
    </row>
    <row r="51" spans="1:9" ht="31.8" thickBot="1" x14ac:dyDescent="0.35">
      <c r="A51" s="239" t="s">
        <v>169</v>
      </c>
      <c r="B51" s="275">
        <f>SUM(C38:C47)</f>
        <v>0</v>
      </c>
      <c r="C51" s="276"/>
      <c r="D51" s="275">
        <f t="shared" ref="D51:I51" si="14">SUM(E38:E47)</f>
        <v>0</v>
      </c>
      <c r="E51" s="276"/>
      <c r="F51" s="275">
        <f t="shared" ref="F51:I51" si="15">SUM(G38:G47)</f>
        <v>0</v>
      </c>
      <c r="G51" s="276"/>
      <c r="H51" s="275">
        <f t="shared" ref="H51:I51" si="16">SUM(I38:I47)</f>
        <v>0</v>
      </c>
      <c r="I51" s="276"/>
    </row>
  </sheetData>
  <mergeCells count="49">
    <mergeCell ref="H51:I51"/>
    <mergeCell ref="A2:B2"/>
    <mergeCell ref="A3:A5"/>
    <mergeCell ref="B51:C51"/>
    <mergeCell ref="D51:E51"/>
    <mergeCell ref="F51:G51"/>
    <mergeCell ref="F20:G20"/>
    <mergeCell ref="A19:L19"/>
    <mergeCell ref="B20:C20"/>
    <mergeCell ref="B31:C31"/>
    <mergeCell ref="B32:C32"/>
    <mergeCell ref="D31:E31"/>
    <mergeCell ref="D32:E32"/>
    <mergeCell ref="D20:E20"/>
    <mergeCell ref="F31:G31"/>
    <mergeCell ref="F32:G32"/>
    <mergeCell ref="H20:I20"/>
    <mergeCell ref="H31:I31"/>
    <mergeCell ref="H49:I49"/>
    <mergeCell ref="H33:I33"/>
    <mergeCell ref="H32:I32"/>
    <mergeCell ref="A36:L36"/>
    <mergeCell ref="B37:C37"/>
    <mergeCell ref="D37:E37"/>
    <mergeCell ref="F37:G37"/>
    <mergeCell ref="H37:I37"/>
    <mergeCell ref="B33:C33"/>
    <mergeCell ref="D33:E33"/>
    <mergeCell ref="F33:G33"/>
    <mergeCell ref="B34:C34"/>
    <mergeCell ref="D34:E34"/>
    <mergeCell ref="F34:G34"/>
    <mergeCell ref="H34:I34"/>
    <mergeCell ref="B50:C50"/>
    <mergeCell ref="D50:E50"/>
    <mergeCell ref="F50:G50"/>
    <mergeCell ref="H50:I50"/>
    <mergeCell ref="A1:L1"/>
    <mergeCell ref="A7:B7"/>
    <mergeCell ref="A8:A10"/>
    <mergeCell ref="A14:B14"/>
    <mergeCell ref="A15:A17"/>
    <mergeCell ref="B48:C48"/>
    <mergeCell ref="D48:E48"/>
    <mergeCell ref="F48:G48"/>
    <mergeCell ref="H48:I48"/>
    <mergeCell ref="B49:C49"/>
    <mergeCell ref="D49:E49"/>
    <mergeCell ref="F49:G49"/>
  </mergeCells>
  <conditionalFormatting sqref="B33 D33 F33 H33">
    <cfRule type="cellIs" dxfId="55" priority="97" operator="equal">
      <formula>0</formula>
    </cfRule>
    <cfRule type="cellIs" dxfId="54" priority="98" operator="between">
      <formula>0.01</formula>
      <formula>0.99</formula>
    </cfRule>
    <cfRule type="cellIs" dxfId="53" priority="99" operator="equal">
      <formula>1</formula>
    </cfRule>
  </conditionalFormatting>
  <conditionalFormatting sqref="B50 D50 F50 H50">
    <cfRule type="cellIs" dxfId="52" priority="69" operator="equal">
      <formula>0</formula>
    </cfRule>
    <cfRule type="cellIs" dxfId="51" priority="70" operator="between">
      <formula>0.01</formula>
      <formula>0.99</formula>
    </cfRule>
    <cfRule type="cellIs" dxfId="50" priority="71" operator="equal">
      <formula>1</formula>
    </cfRule>
  </conditionalFormatting>
  <conditionalFormatting sqref="C10:F11 C17:L18">
    <cfRule type="cellIs" dxfId="49" priority="63" operator="lessThan">
      <formula>0</formula>
    </cfRule>
  </conditionalFormatting>
  <conditionalFormatting sqref="C10:F11">
    <cfRule type="cellIs" dxfId="48" priority="64" operator="greaterThan">
      <formula>0</formula>
    </cfRule>
  </conditionalFormatting>
  <conditionalFormatting sqref="C17:L18">
    <cfRule type="cellIs" dxfId="47" priority="65" operator="greaterThan">
      <formula>0</formula>
    </cfRule>
  </conditionalFormatting>
  <conditionalFormatting sqref="L21:L30">
    <cfRule type="cellIs" dxfId="46" priority="94" operator="equal">
      <formula>1</formula>
    </cfRule>
    <cfRule type="cellIs" dxfId="45" priority="95" operator="equal">
      <formula>0</formula>
    </cfRule>
    <cfRule type="cellIs" dxfId="44" priority="96" operator="between">
      <formula>0.01</formula>
      <formula>0.99</formula>
    </cfRule>
  </conditionalFormatting>
  <conditionalFormatting sqref="L38:L47">
    <cfRule type="cellIs" dxfId="43" priority="66" operator="equal">
      <formula>1</formula>
    </cfRule>
    <cfRule type="cellIs" dxfId="42" priority="67" operator="equal">
      <formula>0</formula>
    </cfRule>
    <cfRule type="cellIs" dxfId="41" priority="68" operator="between">
      <formula>0.01</formula>
      <formula>0.99</formula>
    </cfRule>
  </conditionalFormatting>
  <conditionalFormatting sqref="C5:F5">
    <cfRule type="cellIs" dxfId="40" priority="61" operator="lessThan">
      <formula>0</formula>
    </cfRule>
  </conditionalFormatting>
  <conditionalFormatting sqref="C5:F5">
    <cfRule type="cellIs" dxfId="39" priority="62" operator="greaterThan">
      <formula>0</formula>
    </cfRule>
  </conditionalFormatting>
  <conditionalFormatting sqref="I3:I12">
    <cfRule type="cellIs" dxfId="38" priority="55" operator="equal">
      <formula>1</formula>
    </cfRule>
    <cfRule type="cellIs" dxfId="37" priority="56" operator="equal">
      <formula>0</formula>
    </cfRule>
    <cfRule type="cellIs" dxfId="36" priority="57" operator="between">
      <formula>0.01</formula>
      <formula>0.99</formula>
    </cfRule>
  </conditionalFormatting>
  <conditionalFormatting sqref="J3:J12">
    <cfRule type="cellIs" dxfId="35" priority="52" operator="equal">
      <formula>1</formula>
    </cfRule>
    <cfRule type="cellIs" dxfId="34" priority="53" operator="equal">
      <formula>0</formula>
    </cfRule>
    <cfRule type="cellIs" dxfId="33" priority="54" operator="between">
      <formula>0.01</formula>
      <formula>0.99</formula>
    </cfRule>
  </conditionalFormatting>
  <conditionalFormatting sqref="C21:C30">
    <cfRule type="cellIs" dxfId="32" priority="49" operator="equal">
      <formula>1</formula>
    </cfRule>
    <cfRule type="cellIs" dxfId="31" priority="50" operator="equal">
      <formula>0</formula>
    </cfRule>
    <cfRule type="cellIs" dxfId="30" priority="51" operator="between">
      <formula>0.01</formula>
      <formula>0.99</formula>
    </cfRule>
  </conditionalFormatting>
  <conditionalFormatting sqref="E21:E30">
    <cfRule type="cellIs" dxfId="29" priority="46" operator="equal">
      <formula>1</formula>
    </cfRule>
    <cfRule type="cellIs" dxfId="28" priority="47" operator="equal">
      <formula>0</formula>
    </cfRule>
    <cfRule type="cellIs" dxfId="27" priority="48" operator="between">
      <formula>0.01</formula>
      <formula>0.99</formula>
    </cfRule>
  </conditionalFormatting>
  <conditionalFormatting sqref="G21:G30">
    <cfRule type="cellIs" dxfId="26" priority="43" operator="equal">
      <formula>1</formula>
    </cfRule>
    <cfRule type="cellIs" dxfId="25" priority="44" operator="equal">
      <formula>0</formula>
    </cfRule>
    <cfRule type="cellIs" dxfId="24" priority="45" operator="between">
      <formula>0.01</formula>
      <formula>0.99</formula>
    </cfRule>
  </conditionalFormatting>
  <conditionalFormatting sqref="I21:I30">
    <cfRule type="cellIs" dxfId="23" priority="40" operator="equal">
      <formula>1</formula>
    </cfRule>
    <cfRule type="cellIs" dxfId="22" priority="41" operator="equal">
      <formula>0</formula>
    </cfRule>
    <cfRule type="cellIs" dxfId="21" priority="42" operator="between">
      <formula>0.01</formula>
      <formula>0.99</formula>
    </cfRule>
  </conditionalFormatting>
  <conditionalFormatting sqref="C38:C47">
    <cfRule type="cellIs" dxfId="20" priority="37" operator="equal">
      <formula>1</formula>
    </cfRule>
    <cfRule type="cellIs" dxfId="19" priority="38" operator="equal">
      <formula>0</formula>
    </cfRule>
    <cfRule type="cellIs" dxfId="18" priority="39" operator="between">
      <formula>0.01</formula>
      <formula>0.99</formula>
    </cfRule>
  </conditionalFormatting>
  <conditionalFormatting sqref="E38:E47">
    <cfRule type="cellIs" dxfId="17" priority="34" operator="equal">
      <formula>1</formula>
    </cfRule>
    <cfRule type="cellIs" dxfId="16" priority="35" operator="equal">
      <formula>0</formula>
    </cfRule>
    <cfRule type="cellIs" dxfId="15" priority="36" operator="between">
      <formula>0.01</formula>
      <formula>0.99</formula>
    </cfRule>
  </conditionalFormatting>
  <conditionalFormatting sqref="G38:G47">
    <cfRule type="cellIs" dxfId="14" priority="31" operator="equal">
      <formula>1</formula>
    </cfRule>
    <cfRule type="cellIs" dxfId="13" priority="32" operator="equal">
      <formula>0</formula>
    </cfRule>
    <cfRule type="cellIs" dxfId="12" priority="33" operator="between">
      <formula>0.01</formula>
      <formula>0.99</formula>
    </cfRule>
  </conditionalFormatting>
  <conditionalFormatting sqref="I38:I47">
    <cfRule type="cellIs" dxfId="11" priority="28" operator="equal">
      <formula>1</formula>
    </cfRule>
    <cfRule type="cellIs" dxfId="10" priority="29" operator="equal">
      <formula>0</formula>
    </cfRule>
    <cfRule type="cellIs" dxfId="9" priority="30" operator="between">
      <formula>0.01</formula>
      <formula>0.99</formula>
    </cfRule>
  </conditionalFormatting>
  <conditionalFormatting sqref="C3:F4">
    <cfRule type="cellIs" dxfId="8" priority="10" operator="greaterThan">
      <formula>6</formula>
    </cfRule>
    <cfRule type="cellIs" dxfId="7" priority="11" operator="between">
      <formula>4</formula>
      <formula>6</formula>
    </cfRule>
    <cfRule type="cellIs" dxfId="6" priority="12" operator="lessThan">
      <formula>4</formula>
    </cfRule>
  </conditionalFormatting>
  <conditionalFormatting sqref="B34 D34 F34 H34">
    <cfRule type="cellIs" dxfId="5" priority="4" operator="greaterThan">
      <formula>6</formula>
    </cfRule>
    <cfRule type="cellIs" dxfId="4" priority="5" operator="between">
      <formula>4</formula>
      <formula>6</formula>
    </cfRule>
    <cfRule type="cellIs" dxfId="3" priority="6" operator="lessThan">
      <formula>4</formula>
    </cfRule>
  </conditionalFormatting>
  <conditionalFormatting sqref="B51 D51 F51 H51">
    <cfRule type="cellIs" dxfId="2" priority="1" operator="greaterThan">
      <formula>6</formula>
    </cfRule>
    <cfRule type="cellIs" dxfId="1" priority="2" operator="between">
      <formula>4</formula>
      <formula>6</formula>
    </cfRule>
    <cfRule type="cellIs" dxfId="0" priority="3" operator="lessThan">
      <formula>4</formula>
    </cfRule>
  </conditionalFormatting>
  <pageMargins left="0.25" right="0.25" top="0.75" bottom="0.75" header="0.3" footer="0.3"/>
  <pageSetup scale="50" fitToHeight="0" orientation="portrait" r:id="rId1"/>
  <headerFooter>
    <oddFooter>&amp;L_x000D_&amp;1#&amp;"Calibri"&amp;11&amp;K000000 Classification: Public</oddFooter>
  </headerFooter>
  <ignoredErrors>
    <ignoredError sqref="C27 G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Roadmap</vt:lpstr>
      <vt:lpstr>Roadmap (Project End)</vt:lpstr>
      <vt:lpstr>Data</vt:lpstr>
      <vt:lpstr>Data!Print_Area</vt:lpstr>
      <vt:lpstr>Roadmap!Print_Area</vt:lpstr>
      <vt:lpstr>'Roadmap (Project End)'!Print_Area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Bindi Ferguson</dc:creator>
  <cp:keywords/>
  <dc:description/>
  <cp:lastModifiedBy>Bindi Ferguson</cp:lastModifiedBy>
  <cp:revision/>
  <cp:lastPrinted>2025-05-12T15:31:53Z</cp:lastPrinted>
  <dcterms:created xsi:type="dcterms:W3CDTF">2025-04-02T14:47:59Z</dcterms:created>
  <dcterms:modified xsi:type="dcterms:W3CDTF">2025-05-12T15:38:17Z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ff7a2-b0ea-4e60-897a-ce04802f488b_Enabled">
    <vt:lpwstr>true</vt:lpwstr>
  </property>
  <property fmtid="{D5CDD505-2E9C-101B-9397-08002B2CF9AE}" pid="3" name="MSIP_Label_41bff7a2-b0ea-4e60-897a-ce04802f488b_SetDate">
    <vt:lpwstr>2025-05-08T16:33:24Z</vt:lpwstr>
  </property>
  <property fmtid="{D5CDD505-2E9C-101B-9397-08002B2CF9AE}" pid="4" name="MSIP_Label_41bff7a2-b0ea-4e60-897a-ce04802f488b_Method">
    <vt:lpwstr>Privileged</vt:lpwstr>
  </property>
  <property fmtid="{D5CDD505-2E9C-101B-9397-08002B2CF9AE}" pid="5" name="MSIP_Label_41bff7a2-b0ea-4e60-897a-ce04802f488b_Name">
    <vt:lpwstr>Public</vt:lpwstr>
  </property>
  <property fmtid="{D5CDD505-2E9C-101B-9397-08002B2CF9AE}" pid="6" name="MSIP_Label_41bff7a2-b0ea-4e60-897a-ce04802f488b_SiteId">
    <vt:lpwstr>e29d1f2f-2da8-4994-9482-c0d6336d91bc</vt:lpwstr>
  </property>
  <property fmtid="{D5CDD505-2E9C-101B-9397-08002B2CF9AE}" pid="7" name="MSIP_Label_41bff7a2-b0ea-4e60-897a-ce04802f488b_ActionId">
    <vt:lpwstr>c5d5b8e3-f042-47a9-ab82-4006cdc7e087</vt:lpwstr>
  </property>
  <property fmtid="{D5CDD505-2E9C-101B-9397-08002B2CF9AE}" pid="8" name="MSIP_Label_41bff7a2-b0ea-4e60-897a-ce04802f488b_ContentBits">
    <vt:lpwstr>2</vt:lpwstr>
  </property>
  <property fmtid="{D5CDD505-2E9C-101B-9397-08002B2CF9AE}" pid="9" name="MSIP_Label_41bff7a2-b0ea-4e60-897a-ce04802f488b_Tag">
    <vt:lpwstr>10, 0, 1, 1</vt:lpwstr>
  </property>
</Properties>
</file>